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720" tabRatio="815" activeTab="3"/>
  </bookViews>
  <sheets>
    <sheet name="IndicesIPC" sheetId="520" r:id="rId1"/>
    <sheet name="IndicesIPC (2)" sheetId="521" r:id="rId2"/>
    <sheet name="INDICADORES" sheetId="522" r:id="rId3"/>
    <sheet name="MATRIZ" sheetId="523" r:id="rId4"/>
    <sheet name="MATRIZ BORRADOR" sheetId="524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523" l="1"/>
  <c r="H7" i="523"/>
  <c r="H8" i="523"/>
  <c r="H9" i="523"/>
  <c r="H10" i="523"/>
  <c r="H11" i="523"/>
  <c r="H12" i="523"/>
  <c r="H13" i="523"/>
  <c r="H14" i="523"/>
  <c r="H15" i="523"/>
  <c r="H16" i="523"/>
  <c r="H6" i="523"/>
  <c r="M17" i="524" l="1"/>
  <c r="I16" i="524"/>
  <c r="N16" i="524" s="1"/>
  <c r="O16" i="524" s="1"/>
  <c r="I15" i="524"/>
  <c r="N15" i="524" s="1"/>
  <c r="O15" i="524" s="1"/>
  <c r="I14" i="524"/>
  <c r="N14" i="524" s="1"/>
  <c r="O14" i="524" s="1"/>
  <c r="N13" i="524"/>
  <c r="O13" i="524" s="1"/>
  <c r="I13" i="524"/>
  <c r="I12" i="524"/>
  <c r="N12" i="524" s="1"/>
  <c r="O12" i="524" s="1"/>
  <c r="I11" i="524"/>
  <c r="N11" i="524" s="1"/>
  <c r="O11" i="524" s="1"/>
  <c r="I10" i="524"/>
  <c r="N10" i="524" s="1"/>
  <c r="O10" i="524" s="1"/>
  <c r="N9" i="524"/>
  <c r="O9" i="524" s="1"/>
  <c r="I9" i="524"/>
  <c r="I8" i="524"/>
  <c r="N8" i="524" s="1"/>
  <c r="O8" i="524" s="1"/>
  <c r="I7" i="524"/>
  <c r="N7" i="524" s="1"/>
  <c r="O7" i="524" s="1"/>
  <c r="I6" i="524"/>
  <c r="I22" i="524" s="1"/>
  <c r="I23" i="524" s="1"/>
  <c r="N6" i="524" l="1"/>
  <c r="O6" i="524" s="1"/>
  <c r="I17" i="524"/>
  <c r="M19" i="524" s="1"/>
  <c r="M20" i="524" s="1"/>
  <c r="H114" i="522"/>
  <c r="G114" i="522"/>
  <c r="F114" i="522"/>
  <c r="E114" i="522"/>
  <c r="D114" i="522"/>
  <c r="H113" i="522"/>
  <c r="G113" i="522"/>
  <c r="F113" i="522"/>
  <c r="E113" i="522"/>
  <c r="D113" i="522"/>
  <c r="H112" i="522"/>
  <c r="G112" i="522"/>
  <c r="F112" i="522"/>
  <c r="E112" i="522"/>
  <c r="D112" i="522"/>
  <c r="H111" i="522"/>
  <c r="G111" i="522"/>
  <c r="F111" i="522"/>
  <c r="E111" i="522"/>
  <c r="D111" i="522"/>
  <c r="H84" i="522"/>
  <c r="G84" i="522"/>
  <c r="F84" i="522"/>
  <c r="E84" i="522"/>
  <c r="D84" i="522"/>
  <c r="H83" i="522"/>
  <c r="G83" i="522"/>
  <c r="F83" i="522"/>
  <c r="E83" i="522"/>
  <c r="D83" i="522"/>
  <c r="H82" i="522"/>
  <c r="G82" i="522"/>
  <c r="F82" i="522"/>
  <c r="E82" i="522"/>
  <c r="D82" i="522"/>
  <c r="H81" i="522"/>
  <c r="G81" i="522"/>
  <c r="F81" i="522"/>
  <c r="E81" i="522"/>
  <c r="D81" i="522"/>
  <c r="L79" i="522"/>
  <c r="K79" i="522"/>
  <c r="J79" i="522"/>
  <c r="L78" i="522"/>
  <c r="K78" i="522"/>
  <c r="J78" i="522"/>
  <c r="L77" i="522"/>
  <c r="K77" i="522"/>
  <c r="J77" i="522"/>
  <c r="L76" i="522"/>
  <c r="K76" i="522"/>
  <c r="J76" i="522"/>
  <c r="L75" i="522"/>
  <c r="K75" i="522"/>
  <c r="J75" i="522"/>
  <c r="L74" i="522"/>
  <c r="K74" i="522"/>
  <c r="J74" i="522"/>
  <c r="L73" i="522"/>
  <c r="K73" i="522"/>
  <c r="J73" i="522"/>
  <c r="L72" i="522"/>
  <c r="K72" i="522"/>
  <c r="J72" i="522"/>
  <c r="B62" i="522"/>
  <c r="H16" i="522"/>
  <c r="G16" i="522"/>
  <c r="F16" i="522"/>
  <c r="E16" i="522"/>
  <c r="D16" i="522"/>
  <c r="H15" i="522"/>
  <c r="G15" i="522"/>
  <c r="F15" i="522"/>
  <c r="E15" i="522"/>
  <c r="D15" i="522"/>
  <c r="H14" i="522"/>
  <c r="G14" i="522"/>
  <c r="F14" i="522"/>
  <c r="E14" i="522"/>
  <c r="D14" i="522"/>
  <c r="H13" i="522"/>
  <c r="G13" i="522"/>
  <c r="F13" i="522"/>
  <c r="E13" i="522"/>
  <c r="D13" i="522"/>
  <c r="L11" i="522"/>
  <c r="K11" i="522"/>
  <c r="J11" i="522"/>
  <c r="L10" i="522"/>
  <c r="K10" i="522"/>
  <c r="J10" i="522"/>
  <c r="L9" i="522"/>
  <c r="K9" i="522"/>
  <c r="J9" i="522"/>
  <c r="L8" i="522"/>
  <c r="K8" i="522"/>
  <c r="J8" i="522"/>
  <c r="L7" i="522"/>
  <c r="K7" i="522"/>
  <c r="J7" i="522"/>
  <c r="L6" i="522"/>
  <c r="K6" i="522"/>
  <c r="J6" i="522"/>
  <c r="L5" i="522"/>
  <c r="K5" i="522"/>
  <c r="J5" i="522"/>
  <c r="L4" i="522"/>
  <c r="K4" i="522"/>
  <c r="J4" i="522"/>
</calcChain>
</file>

<file path=xl/comments1.xml><?xml version="1.0" encoding="utf-8"?>
<comments xmlns="http://schemas.openxmlformats.org/spreadsheetml/2006/main">
  <authors>
    <author>Diana Lorena Vargas Diaz</author>
    <author>Carmenza Vanegas Muñoz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 
CONTRATO 5 CON 930,58 SMMLV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
CONTRATO 21 CON 546,80 SMMLV (UT CON PARTICIPACION DEL 80%)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 CON 424,09 SMMLV 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3 CON 537,08 SMMLV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15 CON 578,28 SMMLV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4 CON 635,26 SMMLV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
CONTRATO 1 CON 2.644,36 SMMLV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
CONTRATO 1 CON 10.616,95 SMML (UT CON PARTICIPACION DEL 5%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12 CON 629,98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52 CON 568,18 SMMLV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68 CON 1.623,38 SMMLV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 CON 1.491,94 SMMLV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53 CON 3.741,27 SMMLV (CONSORCIO CON PARTICIPACION DEL 99%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164 CON 1.430,95 SMMLV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RUP
CONTRATO 708,56 SMMLV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10 CON 5.240,04 SMMLV (UT PARTICIPACION 50%)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 DEL RUP
CONTRATO 120 CON 1.101,76 SMMLV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6 CON 1.205,72 SMMLV (UT CON 90% PARTICIPACION)</t>
        </r>
      </text>
    </comment>
    <comment ref="G39" authorId="1">
      <text>
        <r>
          <rPr>
            <b/>
            <sz val="9"/>
            <color indexed="81"/>
            <rFont val="Tahoma"/>
            <family val="2"/>
          </rPr>
          <t>Carmenza Vanegas Muñoz:</t>
        </r>
        <r>
          <rPr>
            <sz val="9"/>
            <color indexed="81"/>
            <rFont val="Tahoma"/>
            <family val="2"/>
          </rPr>
          <t xml:space="preserve">
NO LE ALCANZA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 CON 988,81 SMMLV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 
CONTRATO 5 CON 930,58 SMMLV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RUP:
CONTRATO 21 CON 546,80 SMMLV (UT CON PARTICIPACION DEL 80%)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 CON 424,09 SMMLV 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68 CON 1.623,38 SMMLV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Diana Lorena Vargas Diaz:</t>
        </r>
        <r>
          <rPr>
            <sz val="9"/>
            <color indexed="81"/>
            <rFont val="Tahoma"/>
            <family val="2"/>
          </rPr>
          <t xml:space="preserve">
CONTRATOS DEL RUP
CONTRATO 15 CON 578,28 SMMLV</t>
        </r>
      </text>
    </comment>
  </commentList>
</comments>
</file>

<file path=xl/sharedStrings.xml><?xml version="1.0" encoding="utf-8"?>
<sst xmlns="http://schemas.openxmlformats.org/spreadsheetml/2006/main" count="311" uniqueCount="152">
  <si>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</si>
  <si>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</si>
  <si>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</si>
  <si>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</si>
  <si>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</si>
  <si>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</si>
  <si>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</si>
  <si>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</si>
  <si>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</si>
  <si>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</si>
  <si>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</si>
  <si>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</si>
  <si>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</si>
  <si>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Base Diciembre de 2018 = 100,00</t>
  </si>
  <si>
    <t>Mes</t>
  </si>
  <si>
    <t>Total, Indice de Precios al Consumidor (IPC)</t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</si>
  <si>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</si>
  <si>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Índices - Serie de empalme
2003 - 2025</t>
  </si>
  <si>
    <t>Actualizado el 10 de Noviembre de 2025</t>
  </si>
  <si>
    <t>PROCESO 2026</t>
  </si>
  <si>
    <t>INDICADORES A 31/12/2024</t>
  </si>
  <si>
    <t>ITEM</t>
  </si>
  <si>
    <t>NOMBRE O RAZON SOCIAL</t>
  </si>
  <si>
    <t>NIT</t>
  </si>
  <si>
    <t>LIQ.</t>
  </si>
  <si>
    <t>END</t>
  </si>
  <si>
    <t>RCI</t>
  </si>
  <si>
    <t>RP</t>
  </si>
  <si>
    <t>RA</t>
  </si>
  <si>
    <t>DOMICILIO</t>
  </si>
  <si>
    <t>COLANTA LTDA</t>
  </si>
  <si>
    <t>890904478-6</t>
  </si>
  <si>
    <t>MEDELLIN</t>
  </si>
  <si>
    <t>INDUSTRIA DE ALIMENTOS ZENÚ S.A.S</t>
  </si>
  <si>
    <t>811035741-2</t>
  </si>
  <si>
    <t>ALIMENTOS LA CALI S.A.S.</t>
  </si>
  <si>
    <t>890329874-3</t>
  </si>
  <si>
    <t>PALMIRA</t>
  </si>
  <si>
    <t>GRUPO EMPRESARIAL RUBIANO NAVARRO</t>
  </si>
  <si>
    <t>901145602-5</t>
  </si>
  <si>
    <t>FLORENCIA</t>
  </si>
  <si>
    <t>INTEGRA ASOCIADOS SAS</t>
  </si>
  <si>
    <t>900391165-8</t>
  </si>
  <si>
    <t>PASTO</t>
  </si>
  <si>
    <t>COMERCIALIZADORA DISFRUVER S.A.S</t>
  </si>
  <si>
    <t>900135976-8</t>
  </si>
  <si>
    <t>BOGOTA</t>
  </si>
  <si>
    <t>AVESUR FLORENCIA CA ZOMAC S.A.S</t>
  </si>
  <si>
    <t>901249274-1</t>
  </si>
  <si>
    <t>CHANCHOLANDIA SAS</t>
  </si>
  <si>
    <t>900780345-6</t>
  </si>
  <si>
    <t>PROMEDIO</t>
  </si>
  <si>
    <t>MEDIANA</t>
  </si>
  <si>
    <t>MEDIA PODADA</t>
  </si>
  <si>
    <t>DESVIACIÓN ESTANDAR</t>
  </si>
  <si>
    <t>ALIMENTOS PROVERCOL</t>
  </si>
  <si>
    <t>900557006-1</t>
  </si>
  <si>
    <t>ELKIN ALONSO TOBON CAMPUZANO</t>
  </si>
  <si>
    <t>16511170-5</t>
  </si>
  <si>
    <t>BUENAVENTURA</t>
  </si>
  <si>
    <t>SOCIAL FOOD SAS</t>
  </si>
  <si>
    <t>800157021-1</t>
  </si>
  <si>
    <t>HECTOR EDUARDO OSPINA SANCHEZ/PRODUCTOS CAQUETA</t>
  </si>
  <si>
    <t>96342764-5</t>
  </si>
  <si>
    <t>MACS COMERCIALIZADORA Y DISTRIBUIDORA S.A.S</t>
  </si>
  <si>
    <t>900540562-9</t>
  </si>
  <si>
    <t>WILLIAM RENE ACOSTA LOPEZ</t>
  </si>
  <si>
    <t>FUSAGASUGA</t>
  </si>
  <si>
    <t>ARDIKO A&amp;S SUMINISTROS Y SERVICIOS SAS</t>
  </si>
  <si>
    <t>830053360-5</t>
  </si>
  <si>
    <t>CBC COMERCIALIZAMOS SAS</t>
  </si>
  <si>
    <t>900703819-7</t>
  </si>
  <si>
    <t>GRUPO EMPRESARIAL B&amp;M S.A.S</t>
  </si>
  <si>
    <t>900379373-4</t>
  </si>
  <si>
    <t>L&amp;M SERVICIOS Y SUMINISTROS_ S.A.S L&amp;M S.A.S</t>
  </si>
  <si>
    <t>900821391-2</t>
  </si>
  <si>
    <t>INDETER</t>
  </si>
  <si>
    <t>IBAGUE</t>
  </si>
  <si>
    <t>MAXIDISTRIBUCIONES DE COLOMBIA S.A.S. BIC</t>
  </si>
  <si>
    <t>IDEAS CAQUETA S.A.S</t>
  </si>
  <si>
    <t>901542905-4</t>
  </si>
  <si>
    <t>DIEGO FABIAN PUENTES</t>
  </si>
  <si>
    <t>17690969-2</t>
  </si>
  <si>
    <t>GRUPO EMPRESARIAL TRIPLE AAA S.A.S.</t>
  </si>
  <si>
    <t>901574445-5</t>
  </si>
  <si>
    <t>COLOMBINA S.A.</t>
  </si>
  <si>
    <t>890301884-5</t>
  </si>
  <si>
    <t>ZARZAL</t>
  </si>
  <si>
    <t>NO TIENE LA EXPERIENCIA</t>
  </si>
  <si>
    <t>TIRADO URQUINA GEREMIAS</t>
  </si>
  <si>
    <t>17644776-2</t>
  </si>
  <si>
    <t>ASESORES EN MERCADOS Y FINANZAS S.A.S</t>
  </si>
  <si>
    <t>900273276-1</t>
  </si>
  <si>
    <t>C &amp; T SUMINISTROS SAS</t>
  </si>
  <si>
    <t>901185378-0</t>
  </si>
  <si>
    <t>OLGA ROJAS DE BORRERO</t>
  </si>
  <si>
    <t>26500439-1</t>
  </si>
  <si>
    <t>NO APARECE RUP</t>
  </si>
  <si>
    <t xml:space="preserve">COMERCIALIZADORA MAKAMETH ZOMAC S.A.S </t>
  </si>
  <si>
    <t>901385898-7</t>
  </si>
  <si>
    <t>VERIFICAR LA EXPERIENCIA DEL PROVEEDOR EN EL RUP</t>
  </si>
  <si>
    <t>maximo 3 contratos</t>
  </si>
  <si>
    <t>GRUPO</t>
  </si>
  <si>
    <t>SEGMENTO</t>
  </si>
  <si>
    <t>FAMILIA</t>
  </si>
  <si>
    <t>CLASE</t>
  </si>
  <si>
    <t xml:space="preserve">CLASIFICADOR </t>
  </si>
  <si>
    <t>UNSPSC</t>
  </si>
  <si>
    <t>(E)</t>
  </si>
  <si>
    <t>PRODUCTOS DE USO FINAL</t>
  </si>
  <si>
    <t xml:space="preserve">Alimentos, bebidas </t>
  </si>
  <si>
    <t xml:space="preserve">Productos de Carne y Aves de Corral </t>
  </si>
  <si>
    <t xml:space="preserve">Carnes procesadas y preparadas </t>
  </si>
  <si>
    <t>y tabaco</t>
  </si>
  <si>
    <t xml:space="preserve">PRESUPUESTO EN EL PAA </t>
  </si>
  <si>
    <t>SMMLV 2024</t>
  </si>
  <si>
    <t>PPTO 2024 EN SMMLV</t>
  </si>
  <si>
    <t>PROCESO 2023</t>
  </si>
  <si>
    <t>TOLIMA</t>
  </si>
  <si>
    <t>LIQUIDEZ:  (Mayor o Igual)</t>
  </si>
  <si>
    <t>ENDEUDAMIENTO: (Menor o Igual)</t>
  </si>
  <si>
    <t>RAZON C. INTERES: (Mayor o Igual)</t>
  </si>
  <si>
    <t>RENTAB. PATRIMONIO: (Mayor o Igual)</t>
  </si>
  <si>
    <t>RENTAB. ACTIVO: (Mayor o Igual)</t>
  </si>
  <si>
    <t>PROCESO 2025</t>
  </si>
  <si>
    <t>INDICADORES A 31/12/2023</t>
  </si>
  <si>
    <t>ARTICULOS</t>
  </si>
  <si>
    <t>UND</t>
  </si>
  <si>
    <t>CANT</t>
  </si>
  <si>
    <t>PRECIO ACTUALIZADO</t>
  </si>
  <si>
    <t>DIFERENCIA PRECIO COTIZACIÓN - PRECIO ACTUALIZADO MATRIZ</t>
  </si>
  <si>
    <t>Porcentaje incremento</t>
  </si>
  <si>
    <t>SALCHICHA MANGUERA X 10 UND</t>
  </si>
  <si>
    <t>Kilo</t>
  </si>
  <si>
    <t>CARNE HAMBURGUESA RES X 10 UND</t>
  </si>
  <si>
    <t>MORTADELA</t>
  </si>
  <si>
    <t>SALCHICHA TIPO PERRO X 10 UND</t>
  </si>
  <si>
    <t>Libra</t>
  </si>
  <si>
    <t>CHORIZO MIXTO X 10 UND</t>
  </si>
  <si>
    <t>SALCHICHON CERVECERO X 1000 GRS</t>
  </si>
  <si>
    <t>SALCHICHON CERVECERO X 500 GRS</t>
  </si>
  <si>
    <t xml:space="preserve">JAMON </t>
  </si>
  <si>
    <t xml:space="preserve">COSTILLA AHUMADA CERDO O RES </t>
  </si>
  <si>
    <t xml:space="preserve">PAVO RELLENO </t>
  </si>
  <si>
    <t>PERNIL DE CERDO</t>
  </si>
  <si>
    <t>TOTAL PONDERADO</t>
  </si>
  <si>
    <t>PRECIO CONTRATO  2025</t>
  </si>
  <si>
    <t>IPC 09/2025</t>
  </si>
  <si>
    <t>IPC 10/2025</t>
  </si>
  <si>
    <t xml:space="preserve">PRECIOS COTIZACION AVESUR FLORENCIA CA ZOMAC S.A.S.  </t>
  </si>
  <si>
    <t>VALOR UNITARIO PONDERADO</t>
  </si>
  <si>
    <t>PRECIO ACTUALIZADO INDEXADO PERIODO SEP 2025 / OCT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</si>
</sst>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\ #,##0.00;[Red]\-&quot;$&quot;\ #,##0.00"/>
    <numFmt numFmtId="43" formatCode="_-* #,##0.00_-;\-* #,##0.00_-;_-* &quot;-&quot;??_-;_-@_-"/>
    <numFmt numFmtId="164" formatCode="_ * #,##0.00_ ;_ * \-#,##0.00_ ;_ * &quot;-&quot;??_ ;_ @_ "/>
    <numFmt numFmtId="165" formatCode="0.0"/>
    <numFmt numFmtId="166" formatCode="_-* #,##0.00\ [$€]_-;\-* #,##0.00\ [$€]_-;_-* &quot;-&quot;??\ [$€]_-;_-@_-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  <charset val="204"/>
    </font>
    <font>
      <sz val="8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b/>
      <sz val="8"/>
      <name val="Segoe UI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4"/>
      <color theme="0"/>
      <name val="Segoe UI"/>
      <family val="2"/>
      <charset val="204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name val="Segoe UI"/>
      <family val="2"/>
      <charset val="204"/>
    </font>
    <font>
      <sz val="11"/>
      <color theme="1"/>
      <name val="Calibri"/>
      <family val="2"/>
    </font>
    <font>
      <sz val="9"/>
      <name val="Segoe U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  <font>
      <sz val="10"/>
      <name val="Arial"/>
    </font>
    <font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9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</borders>
  <cellStyleXfs count="7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14" applyNumberFormat="0" applyAlignment="0" applyProtection="0"/>
    <xf numFmtId="0" fontId="15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7" fillId="27" borderId="14" applyNumberFormat="0" applyAlignment="0" applyProtection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8" fillId="28" borderId="0" applyNumberFormat="0" applyBorder="0" applyAlignment="0" applyProtection="0"/>
    <xf numFmtId="164" fontId="6" fillId="0" borderId="0" applyFont="0" applyFill="0" applyBorder="0" applyAlignment="0" applyProtection="0"/>
    <xf numFmtId="0" fontId="19" fillId="29" borderId="0" applyNumberFormat="0" applyBorder="0" applyAlignment="0" applyProtection="0"/>
    <xf numFmtId="0" fontId="12" fillId="0" borderId="0"/>
    <xf numFmtId="0" fontId="12" fillId="30" borderId="16" applyNumberFormat="0" applyFont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20" borderId="17" applyNumberFormat="0" applyAlignment="0" applyProtection="0"/>
    <xf numFmtId="0" fontId="21" fillId="0" borderId="0" applyNumberFormat="0" applyFill="0" applyBorder="0" applyAlignment="0" applyProtection="0"/>
    <xf numFmtId="0" fontId="22" fillId="0" borderId="18" applyNumberFormat="0" applyFill="0" applyAlignment="0" applyProtection="0"/>
    <xf numFmtId="0" fontId="24" fillId="0" borderId="0"/>
    <xf numFmtId="0" fontId="25" fillId="0" borderId="0"/>
    <xf numFmtId="0" fontId="26" fillId="0" borderId="0"/>
    <xf numFmtId="0" fontId="28" fillId="0" borderId="0"/>
    <xf numFmtId="0" fontId="3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30" borderId="16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31" fillId="0" borderId="0"/>
    <xf numFmtId="0" fontId="32" fillId="0" borderId="0"/>
    <xf numFmtId="43" fontId="33" fillId="0" borderId="0" applyFont="0" applyFill="0" applyBorder="0" applyAlignment="0" applyProtection="0"/>
  </cellStyleXfs>
  <cellXfs count="199">
    <xf numFmtId="0" fontId="0" fillId="0" borderId="0" xfId="0"/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65" fontId="9" fillId="0" borderId="12" xfId="0" applyNumberFormat="1" applyFont="1" applyBorder="1" applyAlignment="1">
      <alignment horizontal="left" indent="1"/>
    </xf>
    <xf numFmtId="165" fontId="9" fillId="31" borderId="12" xfId="0" applyNumberFormat="1" applyFont="1" applyFill="1" applyBorder="1" applyAlignment="1">
      <alignment horizontal="left" indent="1"/>
    </xf>
    <xf numFmtId="165" fontId="9" fillId="31" borderId="13" xfId="0" applyNumberFormat="1" applyFont="1" applyFill="1" applyBorder="1" applyAlignment="1">
      <alignment horizontal="left" indent="1"/>
    </xf>
    <xf numFmtId="0" fontId="9" fillId="34" borderId="0" xfId="0" applyFont="1" applyFill="1"/>
    <xf numFmtId="0" fontId="9" fillId="34" borderId="0" xfId="0" applyFont="1" applyFill="1" applyAlignment="1">
      <alignment vertical="center"/>
    </xf>
    <xf numFmtId="0" fontId="7" fillId="34" borderId="0" xfId="0" applyFont="1" applyFill="1"/>
    <xf numFmtId="0" fontId="10" fillId="34" borderId="10" xfId="0" applyFont="1" applyFill="1" applyBorder="1" applyAlignment="1">
      <alignment horizontal="center" vertical="center"/>
    </xf>
    <xf numFmtId="0" fontId="10" fillId="34" borderId="8" xfId="0" applyFont="1" applyFill="1" applyBorder="1" applyAlignment="1">
      <alignment vertical="center"/>
    </xf>
    <xf numFmtId="0" fontId="8" fillId="34" borderId="0" xfId="0" applyFont="1" applyFill="1" applyAlignment="1">
      <alignment vertical="center" wrapText="1"/>
    </xf>
    <xf numFmtId="3" fontId="11" fillId="34" borderId="5" xfId="0" applyNumberFormat="1" applyFont="1" applyFill="1" applyBorder="1" applyAlignment="1">
      <alignment vertical="center"/>
    </xf>
    <xf numFmtId="2" fontId="9" fillId="0" borderId="0" xfId="36" applyNumberFormat="1" applyFont="1" applyFill="1" applyBorder="1" applyAlignment="1">
      <alignment horizontal="center"/>
    </xf>
    <xf numFmtId="2" fontId="9" fillId="31" borderId="0" xfId="36" applyNumberFormat="1" applyFont="1" applyFill="1" applyBorder="1" applyAlignment="1">
      <alignment horizontal="center"/>
    </xf>
    <xf numFmtId="2" fontId="9" fillId="31" borderId="5" xfId="36" applyNumberFormat="1" applyFont="1" applyFill="1" applyBorder="1" applyAlignment="1">
      <alignment horizontal="center"/>
    </xf>
    <xf numFmtId="0" fontId="10" fillId="34" borderId="3" xfId="0" applyFont="1" applyFill="1" applyBorder="1" applyAlignment="1">
      <alignment horizontal="right" vertical="center"/>
    </xf>
    <xf numFmtId="0" fontId="10" fillId="33" borderId="11" xfId="0" applyFont="1" applyFill="1" applyBorder="1"/>
    <xf numFmtId="0" fontId="10" fillId="33" borderId="0" xfId="0" applyFont="1" applyFill="1"/>
    <xf numFmtId="0" fontId="10" fillId="33" borderId="5" xfId="0" applyFont="1" applyFill="1" applyBorder="1"/>
    <xf numFmtId="0" fontId="10" fillId="0" borderId="9" xfId="0" applyFont="1" applyBorder="1" applyAlignment="1">
      <alignment horizontal="center"/>
    </xf>
    <xf numFmtId="0" fontId="8" fillId="34" borderId="2" xfId="0" applyFont="1" applyFill="1" applyBorder="1" applyAlignment="1">
      <alignment vertical="center"/>
    </xf>
    <xf numFmtId="0" fontId="9" fillId="34" borderId="3" xfId="0" applyFont="1" applyFill="1" applyBorder="1" applyAlignment="1">
      <alignment vertical="center"/>
    </xf>
    <xf numFmtId="0" fontId="9" fillId="34" borderId="7" xfId="0" applyFont="1" applyFill="1" applyBorder="1" applyAlignment="1">
      <alignment vertical="center"/>
    </xf>
    <xf numFmtId="0" fontId="9" fillId="34" borderId="6" xfId="0" applyFont="1" applyFill="1" applyBorder="1" applyAlignment="1">
      <alignment vertical="center"/>
    </xf>
    <xf numFmtId="0" fontId="10" fillId="0" borderId="8" xfId="0" applyFont="1" applyBorder="1" applyAlignment="1">
      <alignment horizontal="center"/>
    </xf>
    <xf numFmtId="2" fontId="9" fillId="31" borderId="7" xfId="36" applyNumberFormat="1" applyFont="1" applyFill="1" applyBorder="1" applyAlignment="1">
      <alignment horizontal="center"/>
    </xf>
    <xf numFmtId="2" fontId="9" fillId="0" borderId="7" xfId="36" applyNumberFormat="1" applyFont="1" applyFill="1" applyBorder="1" applyAlignment="1">
      <alignment horizontal="center"/>
    </xf>
    <xf numFmtId="0" fontId="9" fillId="34" borderId="5" xfId="0" applyFont="1" applyFill="1" applyBorder="1" applyAlignment="1">
      <alignment vertical="center"/>
    </xf>
    <xf numFmtId="0" fontId="9" fillId="34" borderId="2" xfId="0" applyFont="1" applyFill="1" applyBorder="1" applyAlignment="1">
      <alignment vertical="center"/>
    </xf>
    <xf numFmtId="0" fontId="9" fillId="34" borderId="8" xfId="0" applyFont="1" applyFill="1" applyBorder="1"/>
    <xf numFmtId="0" fontId="9" fillId="34" borderId="2" xfId="0" applyFont="1" applyFill="1" applyBorder="1"/>
    <xf numFmtId="4" fontId="9" fillId="31" borderId="7" xfId="36" applyNumberFormat="1" applyFont="1" applyFill="1" applyBorder="1" applyAlignment="1">
      <alignment horizontal="center"/>
    </xf>
    <xf numFmtId="3" fontId="11" fillId="34" borderId="5" xfId="0" applyNumberFormat="1" applyFont="1" applyFill="1" applyBorder="1" applyAlignment="1">
      <alignment horizontal="left" vertical="center"/>
    </xf>
    <xf numFmtId="3" fontId="11" fillId="34" borderId="4" xfId="0" applyNumberFormat="1" applyFont="1" applyFill="1" applyBorder="1" applyAlignment="1">
      <alignment vertical="center"/>
    </xf>
    <xf numFmtId="4" fontId="9" fillId="31" borderId="0" xfId="36" applyNumberFormat="1" applyFont="1" applyFill="1" applyBorder="1" applyAlignment="1">
      <alignment horizontal="center"/>
    </xf>
    <xf numFmtId="2" fontId="29" fillId="31" borderId="5" xfId="36" applyNumberFormat="1" applyFont="1" applyFill="1" applyBorder="1" applyAlignment="1">
      <alignment horizontal="center"/>
    </xf>
    <xf numFmtId="0" fontId="9" fillId="0" borderId="2" xfId="36" quotePrefix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29" fillId="0" borderId="7" xfId="36" quotePrefix="1" applyNumberFormat="1" applyFont="1" applyFill="1" applyBorder="1" applyAlignment="1">
      <alignment horizontal="center"/>
    </xf>
    <xf numFmtId="2" fontId="29" fillId="0" borderId="7" xfId="36" applyNumberFormat="1" applyFont="1" applyFill="1" applyBorder="1" applyAlignment="1">
      <alignment horizontal="center"/>
    </xf>
    <xf numFmtId="2" fontId="29" fillId="31" borderId="7" xfId="36" applyNumberFormat="1" applyFont="1" applyFill="1" applyBorder="1" applyAlignment="1">
      <alignment horizontal="center"/>
    </xf>
    <xf numFmtId="2" fontId="9" fillId="0" borderId="1" xfId="36" applyNumberFormat="1" applyFont="1" applyFill="1" applyBorder="1" applyAlignment="1">
      <alignment horizontal="center"/>
    </xf>
    <xf numFmtId="2" fontId="9" fillId="0" borderId="2" xfId="36" applyNumberFormat="1" applyFont="1" applyFill="1" applyBorder="1" applyAlignment="1">
      <alignment horizontal="center"/>
    </xf>
    <xf numFmtId="2" fontId="9" fillId="0" borderId="2" xfId="36" quotePrefix="1" applyNumberFormat="1" applyFont="1" applyFill="1" applyBorder="1" applyAlignment="1">
      <alignment horizontal="center"/>
    </xf>
    <xf numFmtId="0" fontId="29" fillId="0" borderId="3" xfId="36" quotePrefix="1" applyNumberFormat="1" applyFont="1" applyFill="1" applyBorder="1" applyAlignment="1">
      <alignment horizontal="center"/>
    </xf>
    <xf numFmtId="2" fontId="9" fillId="31" borderId="11" xfId="36" applyNumberFormat="1" applyFont="1" applyFill="1" applyBorder="1" applyAlignment="1">
      <alignment horizontal="center"/>
    </xf>
    <xf numFmtId="2" fontId="9" fillId="0" borderId="11" xfId="36" applyNumberFormat="1" applyFont="1" applyFill="1" applyBorder="1" applyAlignment="1">
      <alignment horizontal="center"/>
    </xf>
    <xf numFmtId="2" fontId="9" fillId="31" borderId="4" xfId="36" applyNumberFormat="1" applyFont="1" applyFill="1" applyBorder="1" applyAlignment="1">
      <alignment horizontal="center"/>
    </xf>
    <xf numFmtId="2" fontId="9" fillId="31" borderId="6" xfId="36" applyNumberFormat="1" applyFont="1" applyFill="1" applyBorder="1" applyAlignment="1">
      <alignment horizontal="center"/>
    </xf>
    <xf numFmtId="2" fontId="9" fillId="34" borderId="0" xfId="0" applyNumberFormat="1" applyFont="1" applyFill="1"/>
    <xf numFmtId="2" fontId="9" fillId="35" borderId="7" xfId="36" applyNumberFormat="1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35" fillId="0" borderId="0" xfId="0" applyFont="1"/>
    <xf numFmtId="0" fontId="36" fillId="36" borderId="20" xfId="0" applyFont="1" applyFill="1" applyBorder="1" applyAlignment="1">
      <alignment horizontal="center"/>
    </xf>
    <xf numFmtId="4" fontId="36" fillId="36" borderId="20" xfId="0" applyNumberFormat="1" applyFont="1" applyFill="1" applyBorder="1" applyAlignment="1">
      <alignment horizontal="center"/>
    </xf>
    <xf numFmtId="0" fontId="22" fillId="37" borderId="20" xfId="0" applyFont="1" applyFill="1" applyBorder="1" applyAlignment="1">
      <alignment horizontal="center" vertical="center" wrapText="1"/>
    </xf>
    <xf numFmtId="0" fontId="22" fillId="37" borderId="20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4" fontId="3" fillId="0" borderId="21" xfId="0" applyNumberFormat="1" applyFont="1" applyBorder="1" applyAlignment="1">
      <alignment horizontal="center"/>
    </xf>
    <xf numFmtId="0" fontId="37" fillId="0" borderId="2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37" fillId="0" borderId="23" xfId="0" applyFont="1" applyBorder="1" applyAlignment="1">
      <alignment horizontal="center"/>
    </xf>
    <xf numFmtId="0" fontId="37" fillId="0" borderId="24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/>
    <xf numFmtId="4" fontId="3" fillId="0" borderId="21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2" fontId="3" fillId="0" borderId="21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7" fillId="0" borderId="25" xfId="0" applyFont="1" applyBorder="1" applyAlignment="1">
      <alignment horizontal="center"/>
    </xf>
    <xf numFmtId="0" fontId="37" fillId="0" borderId="26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/>
    </xf>
    <xf numFmtId="0" fontId="37" fillId="0" borderId="28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38" fillId="0" borderId="0" xfId="0" applyFont="1"/>
    <xf numFmtId="4" fontId="38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/>
    </xf>
    <xf numFmtId="4" fontId="39" fillId="0" borderId="20" xfId="0" applyNumberFormat="1" applyFont="1" applyBorder="1" applyAlignment="1">
      <alignment horizontal="center"/>
    </xf>
    <xf numFmtId="4" fontId="40" fillId="0" borderId="20" xfId="0" applyNumberFormat="1" applyFont="1" applyBorder="1" applyAlignment="1">
      <alignment horizontal="center"/>
    </xf>
    <xf numFmtId="4" fontId="40" fillId="0" borderId="20" xfId="0" applyNumberFormat="1" applyFont="1" applyBorder="1" applyAlignment="1">
      <alignment horizontal="center" vertical="center"/>
    </xf>
    <xf numFmtId="4" fontId="39" fillId="0" borderId="20" xfId="0" applyNumberFormat="1" applyFont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 wrapText="1"/>
    </xf>
    <xf numFmtId="4" fontId="3" fillId="0" borderId="21" xfId="0" applyNumberFormat="1" applyFont="1" applyFill="1" applyBorder="1" applyAlignment="1">
      <alignment horizontal="center" vertical="center"/>
    </xf>
    <xf numFmtId="0" fontId="3" fillId="35" borderId="21" xfId="0" applyFont="1" applyFill="1" applyBorder="1" applyAlignment="1">
      <alignment horizontal="center"/>
    </xf>
    <xf numFmtId="0" fontId="3" fillId="35" borderId="21" xfId="0" applyFont="1" applyFill="1" applyBorder="1" applyAlignment="1">
      <alignment horizontal="center" wrapText="1"/>
    </xf>
    <xf numFmtId="0" fontId="3" fillId="35" borderId="21" xfId="0" applyFont="1" applyFill="1" applyBorder="1" applyAlignment="1">
      <alignment horizontal="center" vertical="center"/>
    </xf>
    <xf numFmtId="2" fontId="3" fillId="35" borderId="21" xfId="0" applyNumberFormat="1" applyFont="1" applyFill="1" applyBorder="1" applyAlignment="1">
      <alignment horizontal="center"/>
    </xf>
    <xf numFmtId="0" fontId="3" fillId="35" borderId="0" xfId="0" applyFont="1" applyFill="1"/>
    <xf numFmtId="0" fontId="3" fillId="35" borderId="0" xfId="0" applyFont="1" applyFill="1" applyAlignment="1">
      <alignment vertical="center" wrapText="1"/>
    </xf>
    <xf numFmtId="0" fontId="3" fillId="35" borderId="21" xfId="0" applyFont="1" applyFill="1" applyBorder="1" applyAlignment="1">
      <alignment horizontal="center" vertical="center" wrapText="1"/>
    </xf>
    <xf numFmtId="2" fontId="3" fillId="35" borderId="21" xfId="0" applyNumberFormat="1" applyFont="1" applyFill="1" applyBorder="1" applyAlignment="1">
      <alignment horizontal="center" vertical="center"/>
    </xf>
    <xf numFmtId="0" fontId="3" fillId="35" borderId="0" xfId="0" applyFont="1" applyFill="1" applyAlignment="1">
      <alignment horizontal="center" vertical="center"/>
    </xf>
    <xf numFmtId="4" fontId="3" fillId="35" borderId="21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wrapText="1"/>
    </xf>
    <xf numFmtId="4" fontId="3" fillId="35" borderId="21" xfId="0" applyNumberFormat="1" applyFont="1" applyFill="1" applyBorder="1" applyAlignment="1">
      <alignment horizontal="center"/>
    </xf>
    <xf numFmtId="0" fontId="3" fillId="35" borderId="21" xfId="0" applyFont="1" applyFill="1" applyBorder="1"/>
    <xf numFmtId="0" fontId="3" fillId="0" borderId="21" xfId="0" applyFont="1" applyFill="1" applyBorder="1"/>
    <xf numFmtId="0" fontId="41" fillId="0" borderId="21" xfId="0" applyFont="1" applyBorder="1" applyAlignment="1">
      <alignment horizontal="center"/>
    </xf>
    <xf numFmtId="0" fontId="3" fillId="0" borderId="21" xfId="0" applyFont="1" applyFill="1" applyBorder="1" applyAlignment="1">
      <alignment horizontal="left" wrapText="1"/>
    </xf>
    <xf numFmtId="0" fontId="42" fillId="38" borderId="33" xfId="0" applyFont="1" applyFill="1" applyBorder="1" applyAlignment="1">
      <alignment horizontal="center" vertical="center" wrapText="1"/>
    </xf>
    <xf numFmtId="0" fontId="42" fillId="38" borderId="35" xfId="0" applyFont="1" applyFill="1" applyBorder="1" applyAlignment="1">
      <alignment horizontal="center" vertical="center" wrapText="1"/>
    </xf>
    <xf numFmtId="0" fontId="43" fillId="39" borderId="36" xfId="0" applyFont="1" applyFill="1" applyBorder="1" applyAlignment="1">
      <alignment horizontal="center" vertical="center" wrapText="1"/>
    </xf>
    <xf numFmtId="0" fontId="43" fillId="39" borderId="37" xfId="0" applyFont="1" applyFill="1" applyBorder="1" applyAlignment="1">
      <alignment horizontal="center" vertical="center" wrapText="1"/>
    </xf>
    <xf numFmtId="0" fontId="42" fillId="39" borderId="36" xfId="0" applyFont="1" applyFill="1" applyBorder="1" applyAlignment="1">
      <alignment horizontal="center" vertical="center" wrapText="1"/>
    </xf>
    <xf numFmtId="0" fontId="0" fillId="39" borderId="34" xfId="0" applyFill="1" applyBorder="1" applyAlignment="1">
      <alignment vertical="center" wrapText="1"/>
    </xf>
    <xf numFmtId="0" fontId="43" fillId="39" borderId="35" xfId="0" applyFont="1" applyFill="1" applyBorder="1" applyAlignment="1">
      <alignment horizontal="center" vertical="center" wrapText="1"/>
    </xf>
    <xf numFmtId="0" fontId="0" fillId="39" borderId="35" xfId="0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43" fontId="1" fillId="0" borderId="0" xfId="71" applyFont="1"/>
    <xf numFmtId="2" fontId="0" fillId="0" borderId="0" xfId="0" applyNumberFormat="1" applyFont="1"/>
    <xf numFmtId="0" fontId="44" fillId="0" borderId="0" xfId="0" applyFont="1"/>
    <xf numFmtId="0" fontId="45" fillId="36" borderId="20" xfId="0" applyFont="1" applyFill="1" applyBorder="1" applyAlignment="1">
      <alignment horizontal="center"/>
    </xf>
    <xf numFmtId="4" fontId="45" fillId="36" borderId="20" xfId="0" applyNumberFormat="1" applyFont="1" applyFill="1" applyBorder="1" applyAlignment="1">
      <alignment horizontal="center"/>
    </xf>
    <xf numFmtId="4" fontId="41" fillId="0" borderId="21" xfId="0" applyNumberFormat="1" applyFont="1" applyBorder="1" applyAlignment="1">
      <alignment horizontal="center"/>
    </xf>
    <xf numFmtId="0" fontId="46" fillId="0" borderId="0" xfId="0" applyFont="1"/>
    <xf numFmtId="0" fontId="34" fillId="0" borderId="0" xfId="0" applyFont="1"/>
    <xf numFmtId="0" fontId="41" fillId="0" borderId="21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/>
    </xf>
    <xf numFmtId="4" fontId="41" fillId="0" borderId="2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" fontId="47" fillId="0" borderId="0" xfId="0" applyNumberFormat="1" applyFont="1" applyAlignment="1">
      <alignment horizontal="center"/>
    </xf>
    <xf numFmtId="0" fontId="47" fillId="0" borderId="0" xfId="0" applyFont="1"/>
    <xf numFmtId="4" fontId="48" fillId="0" borderId="20" xfId="0" applyNumberFormat="1" applyFont="1" applyBorder="1" applyAlignment="1">
      <alignment horizontal="center"/>
    </xf>
    <xf numFmtId="4" fontId="49" fillId="0" borderId="20" xfId="0" applyNumberFormat="1" applyFont="1" applyBorder="1" applyAlignment="1">
      <alignment horizontal="center" vertical="center"/>
    </xf>
    <xf numFmtId="4" fontId="48" fillId="0" borderId="20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7" fillId="0" borderId="0" xfId="0" applyFont="1" applyAlignment="1">
      <alignment horizontal="center"/>
    </xf>
    <xf numFmtId="0" fontId="0" fillId="34" borderId="0" xfId="0" applyFill="1"/>
    <xf numFmtId="0" fontId="52" fillId="34" borderId="38" xfId="0" applyFont="1" applyFill="1" applyBorder="1" applyAlignment="1">
      <alignment horizontal="center" vertical="center"/>
    </xf>
    <xf numFmtId="0" fontId="52" fillId="34" borderId="39" xfId="0" applyFont="1" applyFill="1" applyBorder="1" applyAlignment="1">
      <alignment horizontal="center" vertical="center"/>
    </xf>
    <xf numFmtId="0" fontId="52" fillId="34" borderId="40" xfId="0" applyFont="1" applyFill="1" applyBorder="1" applyAlignment="1">
      <alignment horizontal="center" vertical="center"/>
    </xf>
    <xf numFmtId="0" fontId="53" fillId="34" borderId="41" xfId="0" applyFont="1" applyFill="1" applyBorder="1" applyAlignment="1">
      <alignment horizontal="center" vertical="center" wrapText="1"/>
    </xf>
    <xf numFmtId="0" fontId="53" fillId="34" borderId="38" xfId="0" applyFont="1" applyFill="1" applyBorder="1" applyAlignment="1">
      <alignment horizontal="center" vertical="center" wrapText="1"/>
    </xf>
    <xf numFmtId="0" fontId="53" fillId="34" borderId="0" xfId="0" applyFont="1" applyFill="1" applyBorder="1" applyAlignment="1">
      <alignment horizontal="center" vertical="center" wrapText="1"/>
    </xf>
    <xf numFmtId="0" fontId="53" fillId="34" borderId="21" xfId="0" applyFont="1" applyFill="1" applyBorder="1" applyAlignment="1">
      <alignment horizontal="center" vertical="center" wrapText="1"/>
    </xf>
    <xf numFmtId="0" fontId="52" fillId="34" borderId="42" xfId="0" applyFont="1" applyFill="1" applyBorder="1" applyAlignment="1">
      <alignment horizontal="center" vertical="center"/>
    </xf>
    <xf numFmtId="0" fontId="54" fillId="34" borderId="43" xfId="0" applyFont="1" applyFill="1" applyBorder="1" applyAlignment="1">
      <alignment horizontal="left" vertical="center" wrapText="1"/>
    </xf>
    <xf numFmtId="0" fontId="54" fillId="34" borderId="19" xfId="0" applyFont="1" applyFill="1" applyBorder="1" applyAlignment="1">
      <alignment horizontal="center" vertical="center" wrapText="1"/>
    </xf>
    <xf numFmtId="0" fontId="54" fillId="34" borderId="42" xfId="0" applyFont="1" applyFill="1" applyBorder="1" applyAlignment="1">
      <alignment horizontal="center" vertical="center"/>
    </xf>
    <xf numFmtId="8" fontId="54" fillId="34" borderId="43" xfId="0" applyNumberFormat="1" applyFont="1" applyFill="1" applyBorder="1" applyAlignment="1">
      <alignment horizontal="right" vertical="center"/>
    </xf>
    <xf numFmtId="8" fontId="55" fillId="34" borderId="43" xfId="0" applyNumberFormat="1" applyFont="1" applyFill="1" applyBorder="1" applyAlignment="1">
      <alignment horizontal="right" vertical="center"/>
    </xf>
    <xf numFmtId="8" fontId="55" fillId="34" borderId="0" xfId="0" applyNumberFormat="1" applyFont="1" applyFill="1" applyBorder="1" applyAlignment="1">
      <alignment horizontal="right" vertical="center"/>
    </xf>
    <xf numFmtId="8" fontId="54" fillId="34" borderId="21" xfId="0" applyNumberFormat="1" applyFont="1" applyFill="1" applyBorder="1" applyAlignment="1">
      <alignment horizontal="right" vertical="center"/>
    </xf>
    <xf numFmtId="9" fontId="37" fillId="0" borderId="21" xfId="36" applyFont="1" applyBorder="1" applyAlignment="1">
      <alignment vertical="center"/>
    </xf>
    <xf numFmtId="8" fontId="55" fillId="34" borderId="38" xfId="0" applyNumberFormat="1" applyFont="1" applyFill="1" applyBorder="1" applyAlignment="1">
      <alignment horizontal="right" vertical="center"/>
    </xf>
    <xf numFmtId="8" fontId="54" fillId="34" borderId="44" xfId="0" applyNumberFormat="1" applyFont="1" applyFill="1" applyBorder="1" applyAlignment="1">
      <alignment horizontal="right" vertical="center"/>
    </xf>
    <xf numFmtId="8" fontId="55" fillId="34" borderId="42" xfId="0" applyNumberFormat="1" applyFont="1" applyFill="1" applyBorder="1" applyAlignment="1">
      <alignment horizontal="right" vertical="center"/>
    </xf>
    <xf numFmtId="0" fontId="54" fillId="34" borderId="0" xfId="0" applyFont="1" applyFill="1" applyAlignment="1">
      <alignment horizontal="left" vertical="center"/>
    </xf>
    <xf numFmtId="8" fontId="0" fillId="0" borderId="0" xfId="0" applyNumberFormat="1"/>
    <xf numFmtId="9" fontId="0" fillId="0" borderId="0" xfId="36" applyFont="1"/>
    <xf numFmtId="0" fontId="54" fillId="34" borderId="43" xfId="0" applyNumberFormat="1" applyFont="1" applyFill="1" applyBorder="1" applyAlignment="1">
      <alignment horizontal="right" vertical="center"/>
    </xf>
    <xf numFmtId="8" fontId="54" fillId="34" borderId="19" xfId="0" applyNumberFormat="1" applyFont="1" applyFill="1" applyBorder="1" applyAlignment="1">
      <alignment horizontal="right" vertical="center"/>
    </xf>
    <xf numFmtId="8" fontId="54" fillId="34" borderId="45" xfId="0" applyNumberFormat="1" applyFont="1" applyFill="1" applyBorder="1" applyAlignment="1">
      <alignment horizontal="right" vertical="center"/>
    </xf>
    <xf numFmtId="0" fontId="53" fillId="34" borderId="20" xfId="0" applyFont="1" applyFill="1" applyBorder="1" applyAlignment="1">
      <alignment horizontal="center" vertical="center" wrapText="1"/>
    </xf>
    <xf numFmtId="8" fontId="55" fillId="34" borderId="20" xfId="0" applyNumberFormat="1" applyFont="1" applyFill="1" applyBorder="1" applyAlignment="1">
      <alignment horizontal="right" vertical="center"/>
    </xf>
    <xf numFmtId="8" fontId="54" fillId="34" borderId="20" xfId="0" applyNumberFormat="1" applyFont="1" applyFill="1" applyBorder="1" applyAlignment="1">
      <alignment horizontal="right" vertical="center"/>
    </xf>
    <xf numFmtId="0" fontId="8" fillId="34" borderId="1" xfId="0" applyFont="1" applyFill="1" applyBorder="1" applyAlignment="1">
      <alignment horizontal="left" vertical="center"/>
    </xf>
    <xf numFmtId="0" fontId="8" fillId="34" borderId="2" xfId="0" applyFont="1" applyFill="1" applyBorder="1" applyAlignment="1">
      <alignment horizontal="left" vertical="center"/>
    </xf>
    <xf numFmtId="0" fontId="8" fillId="34" borderId="11" xfId="0" applyFont="1" applyFill="1" applyBorder="1" applyAlignment="1">
      <alignment horizontal="left" vertical="center" wrapText="1"/>
    </xf>
    <xf numFmtId="0" fontId="8" fillId="34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3" fillId="32" borderId="0" xfId="0" applyFont="1" applyFill="1" applyAlignment="1">
      <alignment horizontal="center" vertical="center"/>
    </xf>
    <xf numFmtId="0" fontId="27" fillId="31" borderId="11" xfId="0" applyFont="1" applyFill="1" applyBorder="1" applyAlignment="1">
      <alignment horizontal="center" vertical="center" wrapText="1"/>
    </xf>
    <xf numFmtId="0" fontId="27" fillId="31" borderId="0" xfId="0" applyFont="1" applyFill="1" applyAlignment="1">
      <alignment horizontal="center" vertical="center" wrapText="1"/>
    </xf>
    <xf numFmtId="3" fontId="11" fillId="34" borderId="4" xfId="0" applyNumberFormat="1" applyFont="1" applyFill="1" applyBorder="1" applyAlignment="1">
      <alignment horizontal="left" vertical="center"/>
    </xf>
    <xf numFmtId="3" fontId="11" fillId="34" borderId="5" xfId="0" applyNumberFormat="1" applyFont="1" applyFill="1" applyBorder="1" applyAlignment="1">
      <alignment horizontal="left" vertical="center"/>
    </xf>
    <xf numFmtId="3" fontId="11" fillId="34" borderId="6" xfId="0" applyNumberFormat="1" applyFont="1" applyFill="1" applyBorder="1" applyAlignment="1">
      <alignment horizontal="left" vertical="center"/>
    </xf>
    <xf numFmtId="0" fontId="8" fillId="34" borderId="0" xfId="0" applyFont="1" applyFill="1" applyBorder="1" applyAlignment="1">
      <alignment horizontal="left" vertical="center" wrapText="1"/>
    </xf>
    <xf numFmtId="0" fontId="8" fillId="34" borderId="7" xfId="0" applyFont="1" applyFill="1" applyBorder="1" applyAlignment="1">
      <alignment horizontal="left" vertical="center" wrapText="1"/>
    </xf>
    <xf numFmtId="0" fontId="36" fillId="36" borderId="29" xfId="0" applyFont="1" applyFill="1" applyBorder="1" applyAlignment="1">
      <alignment horizontal="center"/>
    </xf>
    <xf numFmtId="0" fontId="36" fillId="36" borderId="30" xfId="0" applyFont="1" applyFill="1" applyBorder="1" applyAlignment="1">
      <alignment horizontal="center"/>
    </xf>
    <xf numFmtId="0" fontId="36" fillId="36" borderId="31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9" xfId="0" applyFont="1" applyBorder="1" applyAlignment="1">
      <alignment horizontal="center"/>
    </xf>
    <xf numFmtId="0" fontId="45" fillId="36" borderId="29" xfId="0" applyFont="1" applyFill="1" applyBorder="1" applyAlignment="1">
      <alignment horizontal="center"/>
    </xf>
    <xf numFmtId="0" fontId="45" fillId="36" borderId="30" xfId="0" applyFont="1" applyFill="1" applyBorder="1" applyAlignment="1">
      <alignment horizontal="center"/>
    </xf>
    <xf numFmtId="0" fontId="45" fillId="36" borderId="3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4" fontId="3" fillId="0" borderId="21" xfId="0" applyNumberFormat="1" applyFont="1" applyFill="1" applyBorder="1" applyAlignment="1">
      <alignment horizontal="center"/>
    </xf>
    <xf numFmtId="0" fontId="42" fillId="38" borderId="32" xfId="0" applyFont="1" applyFill="1" applyBorder="1" applyAlignment="1">
      <alignment horizontal="center" vertical="center" wrapText="1"/>
    </xf>
    <xf numFmtId="0" fontId="42" fillId="38" borderId="34" xfId="0" applyFont="1" applyFill="1" applyBorder="1" applyAlignment="1">
      <alignment horizontal="center" vertical="center" wrapText="1"/>
    </xf>
    <xf numFmtId="0" fontId="43" fillId="39" borderId="32" xfId="0" applyFont="1" applyFill="1" applyBorder="1" applyAlignment="1">
      <alignment horizontal="center" vertical="center" wrapText="1"/>
    </xf>
    <xf numFmtId="0" fontId="43" fillId="39" borderId="36" xfId="0" applyFont="1" applyFill="1" applyBorder="1" applyAlignment="1">
      <alignment horizontal="center" vertical="center" wrapText="1"/>
    </xf>
    <xf numFmtId="0" fontId="43" fillId="39" borderId="3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52" fillId="34" borderId="29" xfId="0" applyFont="1" applyFill="1" applyBorder="1" applyAlignment="1">
      <alignment horizontal="center" vertical="center"/>
    </xf>
    <xf numFmtId="0" fontId="52" fillId="34" borderId="31" xfId="0" applyFont="1" applyFill="1" applyBorder="1" applyAlignment="1">
      <alignment horizontal="center" vertical="center"/>
    </xf>
    <xf numFmtId="0" fontId="52" fillId="34" borderId="30" xfId="0" applyFont="1" applyFill="1" applyBorder="1" applyAlignment="1">
      <alignment horizontal="center" vertical="center"/>
    </xf>
    <xf numFmtId="8" fontId="52" fillId="34" borderId="20" xfId="0" applyNumberFormat="1" applyFont="1" applyFill="1" applyBorder="1" applyAlignment="1">
      <alignment horizontal="right" vertical="center"/>
    </xf>
  </cellXfs>
  <cellStyles count="72">
    <cellStyle name="20% - Énfasis1" xfId="1" builtinId="30" customBuiltin="1"/>
    <cellStyle name="20% - Énfasis1 2" xfId="47"/>
    <cellStyle name="20% - Énfasis2" xfId="2" builtinId="34" customBuiltin="1"/>
    <cellStyle name="20% - Énfasis2 2" xfId="48"/>
    <cellStyle name="20% - Énfasis3" xfId="3" builtinId="38" customBuiltin="1"/>
    <cellStyle name="20% - Énfasis3 2" xfId="49"/>
    <cellStyle name="20% - Énfasis4" xfId="4" builtinId="42" customBuiltin="1"/>
    <cellStyle name="20% - Énfasis4 2" xfId="50"/>
    <cellStyle name="20% - Énfasis5" xfId="5" builtinId="46" customBuiltin="1"/>
    <cellStyle name="20% - Énfasis5 2" xfId="51"/>
    <cellStyle name="20% - Énfasis6" xfId="6" builtinId="50" customBuiltin="1"/>
    <cellStyle name="20% - Énfasis6 2" xfId="52"/>
    <cellStyle name="40% - Énfasis1" xfId="7" builtinId="31" customBuiltin="1"/>
    <cellStyle name="40% - Énfasis1 2" xfId="53"/>
    <cellStyle name="40% - Énfasis2" xfId="8" builtinId="35" customBuiltin="1"/>
    <cellStyle name="40% - Énfasis2 2" xfId="54"/>
    <cellStyle name="40% - Énfasis3" xfId="9" builtinId="39" customBuiltin="1"/>
    <cellStyle name="40% - Énfasis3 2" xfId="55"/>
    <cellStyle name="40% - Énfasis4" xfId="10" builtinId="43" customBuiltin="1"/>
    <cellStyle name="40% - Énfasis4 2" xfId="56"/>
    <cellStyle name="40% - Énfasis5" xfId="11" builtinId="47" customBuiltin="1"/>
    <cellStyle name="40% - Énfasis5 2" xfId="57"/>
    <cellStyle name="40% - Énfasis6" xfId="12" builtinId="51" customBuiltin="1"/>
    <cellStyle name="40% - Énfasis6 2" xfId="58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 2" xfId="19"/>
    <cellStyle name="Celda vinculada" xfId="20" builtinId="24" customBuiltin="1"/>
    <cellStyle name="Encabezado 4" xfId="21" builtinId="19" customBuiltin="1"/>
    <cellStyle name="Énfasis1" xfId="22" builtinId="29" customBuiltin="1"/>
    <cellStyle name="Énfasis2" xfId="23" builtinId="33" customBuiltin="1"/>
    <cellStyle name="Énfasis3" xfId="24" builtinId="37" customBuiltin="1"/>
    <cellStyle name="Énfasis4" xfId="25" builtinId="41" customBuiltin="1"/>
    <cellStyle name="Énfasis5" xfId="26" builtinId="45" customBuiltin="1"/>
    <cellStyle name="Énfasis6" xfId="27" builtinId="49" customBuiltin="1"/>
    <cellStyle name="Entrada" xfId="28" builtinId="20" customBuiltin="1"/>
    <cellStyle name="Euro" xfId="29"/>
    <cellStyle name="Euro 2" xfId="30"/>
    <cellStyle name="Euro 2 2" xfId="59"/>
    <cellStyle name="Incorrecto" xfId="31" builtinId="27" customBuiltin="1"/>
    <cellStyle name="Millares" xfId="71" builtinId="3"/>
    <cellStyle name="Millares 2" xfId="32"/>
    <cellStyle name="Millares 2 2" xfId="60"/>
    <cellStyle name="Neutral" xfId="33" builtinId="28" customBuiltin="1"/>
    <cellStyle name="Normal" xfId="0" builtinId="0"/>
    <cellStyle name="Normal 2" xfId="34"/>
    <cellStyle name="Normal 2 2" xfId="61"/>
    <cellStyle name="Normal 3" xfId="42"/>
    <cellStyle name="Normal 4" xfId="43"/>
    <cellStyle name="Normal 4 2" xfId="65"/>
    <cellStyle name="Normal 5" xfId="44"/>
    <cellStyle name="Normal 5 2" xfId="66"/>
    <cellStyle name="Normal 6" xfId="45"/>
    <cellStyle name="Normal 6 2" xfId="67"/>
    <cellStyle name="Normal 7" xfId="46"/>
    <cellStyle name="Normal 7 2" xfId="68"/>
    <cellStyle name="Normal 8" xfId="69"/>
    <cellStyle name="Normal 9" xfId="70"/>
    <cellStyle name="Notas 2" xfId="35"/>
    <cellStyle name="Notas 2 2" xfId="62"/>
    <cellStyle name="Porcentaje" xfId="36" builtinId="5"/>
    <cellStyle name="Porcentaje 2" xfId="37"/>
    <cellStyle name="Porcentaje 2 2" xfId="63"/>
    <cellStyle name="Porcentaje 3" xfId="38"/>
    <cellStyle name="Porcentaje 3 2" xfId="64"/>
    <cellStyle name="Salida 2" xfId="39"/>
    <cellStyle name="Título" xfId="40" builtinId="15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5556</xdr:rowOff>
    </xdr:from>
    <xdr:to>
      <xdr:col>23</xdr:col>
      <xdr:colOff>74084</xdr:colOff>
      <xdr:row>1</xdr:row>
      <xdr:rowOff>80890</xdr:rowOff>
    </xdr:to>
    <xdr:pic>
      <xdr:nvPicPr>
        <xdr:cNvPr id="3" name="Imagen 1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0" y="767556"/>
          <a:ext cx="13292667" cy="753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290196</xdr:colOff>
      <xdr:row>1</xdr:row>
      <xdr:rowOff>34450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xmlns="" id="{1B69C131-7934-4EBD-8095-615F987A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93596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5556</xdr:rowOff>
    </xdr:from>
    <xdr:to>
      <xdr:col>34</xdr:col>
      <xdr:colOff>740834</xdr:colOff>
      <xdr:row>1</xdr:row>
      <xdr:rowOff>80890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0" y="767556"/>
          <a:ext cx="13237634" cy="753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18</xdr:col>
      <xdr:colOff>290196</xdr:colOff>
      <xdr:row>1</xdr:row>
      <xdr:rowOff>34450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1B69C131-7934-4EBD-8095-615F987A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42796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"/>
  <sheetViews>
    <sheetView zoomScale="90" zoomScaleNormal="90" workbookViewId="0">
      <selection sqref="A1:X1"/>
    </sheetView>
  </sheetViews>
  <sheetFormatPr baseColWidth="10" defaultColWidth="11.42578125" defaultRowHeight="14.25" x14ac:dyDescent="0.25"/>
  <cols>
    <col min="1" max="1" width="26.28515625" style="8" customWidth="1"/>
    <col min="2" max="18" width="7.7109375" style="8" customWidth="1"/>
    <col min="19" max="24" width="8" style="8" customWidth="1"/>
    <col min="25" max="16384" width="11.42578125" style="8"/>
  </cols>
  <sheetData>
    <row r="1" spans="1:26" s="6" customFormat="1" ht="60" customHeight="1" x14ac:dyDescent="0.2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</row>
    <row r="2" spans="1:26" s="6" customFormat="1" ht="12" x14ac:dyDescent="0.2"/>
    <row r="3" spans="1:26" s="6" customFormat="1" ht="14.1" customHeight="1" x14ac:dyDescent="0.2">
      <c r="A3" s="170" t="s">
        <v>15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</row>
    <row r="4" spans="1:26" s="6" customFormat="1" ht="17.100000000000001" customHeight="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</row>
    <row r="5" spans="1:26" s="6" customFormat="1" ht="36" customHeight="1" x14ac:dyDescent="0.2">
      <c r="A5" s="171" t="s">
        <v>17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</row>
    <row r="6" spans="1:26" s="6" customFormat="1" ht="12" x14ac:dyDescent="0.2"/>
    <row r="7" spans="1:26" s="6" customFormat="1" ht="12.75" customHeight="1" x14ac:dyDescent="0.2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8"/>
      <c r="U7" s="18"/>
      <c r="V7" s="18"/>
      <c r="W7" s="18"/>
      <c r="X7" s="18"/>
    </row>
    <row r="8" spans="1:26" s="6" customFormat="1" ht="12.75" customHeight="1" x14ac:dyDescent="0.2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30"/>
      <c r="U8" s="31"/>
      <c r="V8" s="30"/>
      <c r="W8" s="31"/>
      <c r="X8" s="16" t="s">
        <v>13</v>
      </c>
    </row>
    <row r="9" spans="1:26" s="6" customFormat="1" ht="12" x14ac:dyDescent="0.2">
      <c r="A9" s="1" t="s">
        <v>14</v>
      </c>
      <c r="B9" s="1">
        <v>2003</v>
      </c>
      <c r="C9" s="2">
        <v>2004</v>
      </c>
      <c r="D9" s="2">
        <v>2005</v>
      </c>
      <c r="E9" s="2">
        <v>2006</v>
      </c>
      <c r="F9" s="2">
        <v>2007</v>
      </c>
      <c r="G9" s="2">
        <v>2008</v>
      </c>
      <c r="H9" s="2">
        <v>2009</v>
      </c>
      <c r="I9" s="2">
        <v>2010</v>
      </c>
      <c r="J9" s="2">
        <v>2011</v>
      </c>
      <c r="K9" s="2">
        <v>2012</v>
      </c>
      <c r="L9" s="2">
        <v>2013</v>
      </c>
      <c r="M9" s="2">
        <v>2014</v>
      </c>
      <c r="N9" s="2">
        <v>2015</v>
      </c>
      <c r="O9" s="2">
        <v>2016</v>
      </c>
      <c r="P9" s="2">
        <v>2017</v>
      </c>
      <c r="Q9" s="2">
        <v>2018</v>
      </c>
      <c r="R9" s="2">
        <v>2019</v>
      </c>
      <c r="S9" s="25">
        <v>2020</v>
      </c>
      <c r="T9" s="25">
        <v>2021</v>
      </c>
      <c r="U9" s="25">
        <v>2022</v>
      </c>
      <c r="V9" s="38">
        <v>2023</v>
      </c>
      <c r="W9" s="38">
        <v>2024</v>
      </c>
      <c r="X9" s="20">
        <v>2025</v>
      </c>
    </row>
    <row r="10" spans="1:26" s="6" customFormat="1" ht="12" x14ac:dyDescent="0.2">
      <c r="A10" s="3" t="s">
        <v>1</v>
      </c>
      <c r="B10" s="42">
        <v>50.42</v>
      </c>
      <c r="C10" s="43">
        <v>53.54</v>
      </c>
      <c r="D10" s="43">
        <v>56.45</v>
      </c>
      <c r="E10" s="43">
        <v>59.02</v>
      </c>
      <c r="F10" s="43">
        <v>61.8</v>
      </c>
      <c r="G10" s="43">
        <v>65.510000000000005</v>
      </c>
      <c r="H10" s="43">
        <v>70.209999999999994</v>
      </c>
      <c r="I10" s="43">
        <v>71.69</v>
      </c>
      <c r="J10" s="43">
        <v>74.12</v>
      </c>
      <c r="K10" s="43">
        <v>76.75</v>
      </c>
      <c r="L10" s="43">
        <v>78.28</v>
      </c>
      <c r="M10" s="43">
        <v>79.95</v>
      </c>
      <c r="N10" s="43">
        <v>83</v>
      </c>
      <c r="O10" s="43">
        <v>89.19</v>
      </c>
      <c r="P10" s="43">
        <v>94.07</v>
      </c>
      <c r="Q10" s="43">
        <v>97.53</v>
      </c>
      <c r="R10" s="44">
        <v>100.6</v>
      </c>
      <c r="S10" s="44">
        <v>104.24</v>
      </c>
      <c r="T10" s="44">
        <v>105.91</v>
      </c>
      <c r="U10" s="44">
        <v>113.26</v>
      </c>
      <c r="V10" s="37">
        <v>128.27000000000001</v>
      </c>
      <c r="W10" s="37">
        <v>138.97999999999999</v>
      </c>
      <c r="X10" s="45">
        <v>146.24</v>
      </c>
    </row>
    <row r="11" spans="1:26" s="6" customFormat="1" ht="12" x14ac:dyDescent="0.2">
      <c r="A11" s="4" t="s">
        <v>2</v>
      </c>
      <c r="B11" s="46">
        <v>50.98</v>
      </c>
      <c r="C11" s="14">
        <v>54.18</v>
      </c>
      <c r="D11" s="14">
        <v>57.02</v>
      </c>
      <c r="E11" s="14">
        <v>59.41</v>
      </c>
      <c r="F11" s="14">
        <v>62.53</v>
      </c>
      <c r="G11" s="14">
        <v>66.5</v>
      </c>
      <c r="H11" s="14">
        <v>70.8</v>
      </c>
      <c r="I11" s="14">
        <v>72.28</v>
      </c>
      <c r="J11" s="14">
        <v>74.569999999999993</v>
      </c>
      <c r="K11" s="14">
        <v>77.22</v>
      </c>
      <c r="L11" s="14">
        <v>78.63</v>
      </c>
      <c r="M11" s="14">
        <v>80.45</v>
      </c>
      <c r="N11" s="14">
        <v>83.96</v>
      </c>
      <c r="O11" s="14">
        <v>90.33</v>
      </c>
      <c r="P11" s="14">
        <v>95.01</v>
      </c>
      <c r="Q11" s="14">
        <v>98.22</v>
      </c>
      <c r="R11" s="14">
        <v>101.18</v>
      </c>
      <c r="S11" s="14">
        <v>104.94</v>
      </c>
      <c r="T11" s="14">
        <v>106.58</v>
      </c>
      <c r="U11" s="14">
        <v>115.11</v>
      </c>
      <c r="V11" s="35">
        <v>130.4</v>
      </c>
      <c r="W11" s="35">
        <v>140.49</v>
      </c>
      <c r="X11" s="32">
        <v>147.9</v>
      </c>
    </row>
    <row r="12" spans="1:26" s="6" customFormat="1" ht="12" x14ac:dyDescent="0.2">
      <c r="A12" s="3" t="s">
        <v>3</v>
      </c>
      <c r="B12" s="47">
        <v>51.51</v>
      </c>
      <c r="C12" s="13">
        <v>54.71</v>
      </c>
      <c r="D12" s="13">
        <v>57.46</v>
      </c>
      <c r="E12" s="13">
        <v>59.83</v>
      </c>
      <c r="F12" s="13">
        <v>63.29</v>
      </c>
      <c r="G12" s="13">
        <v>67.040000000000006</v>
      </c>
      <c r="H12" s="13">
        <v>71.150000000000006</v>
      </c>
      <c r="I12" s="13">
        <v>72.459999999999994</v>
      </c>
      <c r="J12" s="13">
        <v>74.77</v>
      </c>
      <c r="K12" s="13">
        <v>77.31</v>
      </c>
      <c r="L12" s="13">
        <v>78.790000000000006</v>
      </c>
      <c r="M12" s="13">
        <v>80.77</v>
      </c>
      <c r="N12" s="13">
        <v>84.45</v>
      </c>
      <c r="O12" s="13">
        <v>91.18</v>
      </c>
      <c r="P12" s="13">
        <v>95.46</v>
      </c>
      <c r="Q12" s="13">
        <v>98.45</v>
      </c>
      <c r="R12" s="13">
        <v>101.62</v>
      </c>
      <c r="S12" s="13">
        <v>105.53</v>
      </c>
      <c r="T12" s="13">
        <v>107.12</v>
      </c>
      <c r="U12" s="13">
        <v>116.26</v>
      </c>
      <c r="V12" s="13">
        <v>131.77000000000001</v>
      </c>
      <c r="W12" s="13">
        <v>141.47999999999999</v>
      </c>
      <c r="X12" s="39">
        <v>148.68</v>
      </c>
    </row>
    <row r="13" spans="1:26" s="6" customFormat="1" ht="12" x14ac:dyDescent="0.2">
      <c r="A13" s="4" t="s">
        <v>4</v>
      </c>
      <c r="B13" s="46">
        <v>52.1</v>
      </c>
      <c r="C13" s="14">
        <v>54.96</v>
      </c>
      <c r="D13" s="14">
        <v>57.72</v>
      </c>
      <c r="E13" s="14">
        <v>60.09</v>
      </c>
      <c r="F13" s="14">
        <v>63.85</v>
      </c>
      <c r="G13" s="14">
        <v>67.510000000000005</v>
      </c>
      <c r="H13" s="14">
        <v>71.38</v>
      </c>
      <c r="I13" s="14">
        <v>72.790000000000006</v>
      </c>
      <c r="J13" s="14">
        <v>74.86</v>
      </c>
      <c r="K13" s="14">
        <v>77.42</v>
      </c>
      <c r="L13" s="14">
        <v>78.989999999999995</v>
      </c>
      <c r="M13" s="14">
        <v>81.14</v>
      </c>
      <c r="N13" s="14">
        <v>84.9</v>
      </c>
      <c r="O13" s="14">
        <v>91.63</v>
      </c>
      <c r="P13" s="14">
        <v>95.91</v>
      </c>
      <c r="Q13" s="14">
        <v>98.91</v>
      </c>
      <c r="R13" s="14">
        <v>102.12</v>
      </c>
      <c r="S13" s="14">
        <v>105.7</v>
      </c>
      <c r="T13" s="14">
        <v>107.76</v>
      </c>
      <c r="U13" s="14">
        <v>117.71</v>
      </c>
      <c r="V13" s="14">
        <v>132.80000000000001</v>
      </c>
      <c r="W13" s="14">
        <v>142.32</v>
      </c>
      <c r="X13" s="26">
        <v>149.66</v>
      </c>
      <c r="Z13" s="50"/>
    </row>
    <row r="14" spans="1:26" s="6" customFormat="1" ht="12" x14ac:dyDescent="0.2">
      <c r="A14" s="3" t="s">
        <v>5</v>
      </c>
      <c r="B14" s="47">
        <v>52.36</v>
      </c>
      <c r="C14" s="13">
        <v>55.17</v>
      </c>
      <c r="D14" s="13">
        <v>57.95</v>
      </c>
      <c r="E14" s="13">
        <v>60.29</v>
      </c>
      <c r="F14" s="13">
        <v>64.05</v>
      </c>
      <c r="G14" s="13">
        <v>68.14</v>
      </c>
      <c r="H14" s="13">
        <v>71.39</v>
      </c>
      <c r="I14" s="13">
        <v>72.87</v>
      </c>
      <c r="J14" s="13">
        <v>75.069999999999993</v>
      </c>
      <c r="K14" s="13">
        <v>77.66</v>
      </c>
      <c r="L14" s="13">
        <v>79.209999999999994</v>
      </c>
      <c r="M14" s="13">
        <v>81.53</v>
      </c>
      <c r="N14" s="13">
        <v>85.12</v>
      </c>
      <c r="O14" s="13">
        <v>92.1</v>
      </c>
      <c r="P14" s="13">
        <v>96.12</v>
      </c>
      <c r="Q14" s="13">
        <v>99.16</v>
      </c>
      <c r="R14" s="13">
        <v>102.44</v>
      </c>
      <c r="S14" s="13">
        <v>105.36</v>
      </c>
      <c r="T14" s="13">
        <v>108.84</v>
      </c>
      <c r="U14" s="13">
        <v>118.7</v>
      </c>
      <c r="V14" s="13">
        <v>133.38</v>
      </c>
      <c r="W14" s="13">
        <v>142.91999999999999</v>
      </c>
      <c r="X14" s="39">
        <v>150.13999999999999</v>
      </c>
    </row>
    <row r="15" spans="1:26" s="6" customFormat="1" ht="12" x14ac:dyDescent="0.2">
      <c r="A15" s="4" t="s">
        <v>6</v>
      </c>
      <c r="B15" s="46">
        <v>52.33</v>
      </c>
      <c r="C15" s="14">
        <v>55.51</v>
      </c>
      <c r="D15" s="14">
        <v>58.18</v>
      </c>
      <c r="E15" s="14">
        <v>60.48</v>
      </c>
      <c r="F15" s="14">
        <v>64.12</v>
      </c>
      <c r="G15" s="14">
        <v>68.73</v>
      </c>
      <c r="H15" s="14">
        <v>71.349999999999994</v>
      </c>
      <c r="I15" s="14">
        <v>72.95</v>
      </c>
      <c r="J15" s="14">
        <v>75.31</v>
      </c>
      <c r="K15" s="14">
        <v>77.72</v>
      </c>
      <c r="L15" s="14">
        <v>79.39</v>
      </c>
      <c r="M15" s="14">
        <v>81.61</v>
      </c>
      <c r="N15" s="14">
        <v>85.21</v>
      </c>
      <c r="O15" s="14">
        <v>92.54</v>
      </c>
      <c r="P15" s="14">
        <v>96.23</v>
      </c>
      <c r="Q15" s="14">
        <v>99.31</v>
      </c>
      <c r="R15" s="14">
        <v>102.71</v>
      </c>
      <c r="S15" s="14">
        <v>104.97</v>
      </c>
      <c r="T15" s="14">
        <v>108.78</v>
      </c>
      <c r="U15" s="14">
        <v>119.31</v>
      </c>
      <c r="V15" s="14">
        <v>133.78</v>
      </c>
      <c r="W15" s="14">
        <v>143.38</v>
      </c>
      <c r="X15" s="26">
        <v>150.30000000000001</v>
      </c>
    </row>
    <row r="16" spans="1:26" s="6" customFormat="1" ht="12" x14ac:dyDescent="0.2">
      <c r="A16" s="3" t="s">
        <v>7</v>
      </c>
      <c r="B16" s="47">
        <v>52.26</v>
      </c>
      <c r="C16" s="13">
        <v>55.49</v>
      </c>
      <c r="D16" s="13">
        <v>58.21</v>
      </c>
      <c r="E16" s="13">
        <v>60.73</v>
      </c>
      <c r="F16" s="13">
        <v>64.23</v>
      </c>
      <c r="G16" s="13">
        <v>69.06</v>
      </c>
      <c r="H16" s="13">
        <v>71.319999999999993</v>
      </c>
      <c r="I16" s="13">
        <v>72.92</v>
      </c>
      <c r="J16" s="13">
        <v>75.42</v>
      </c>
      <c r="K16" s="13">
        <v>77.7</v>
      </c>
      <c r="L16" s="13">
        <v>79.430000000000007</v>
      </c>
      <c r="M16" s="13">
        <v>81.73</v>
      </c>
      <c r="N16" s="13">
        <v>85.37</v>
      </c>
      <c r="O16" s="13">
        <v>93.02</v>
      </c>
      <c r="P16" s="13">
        <v>96.18</v>
      </c>
      <c r="Q16" s="13">
        <v>99.18</v>
      </c>
      <c r="R16" s="13">
        <v>102.94</v>
      </c>
      <c r="S16" s="13">
        <v>104.97</v>
      </c>
      <c r="T16" s="13">
        <v>109.14</v>
      </c>
      <c r="U16" s="13">
        <v>120.27</v>
      </c>
      <c r="V16" s="13">
        <v>134.44999999999999</v>
      </c>
      <c r="W16" s="13">
        <v>143.66999999999999</v>
      </c>
      <c r="X16" s="40">
        <v>150.71</v>
      </c>
    </row>
    <row r="17" spans="1:24" s="6" customFormat="1" ht="12" x14ac:dyDescent="0.2">
      <c r="A17" s="4" t="s">
        <v>8</v>
      </c>
      <c r="B17" s="46">
        <v>52.42</v>
      </c>
      <c r="C17" s="14">
        <v>55.51</v>
      </c>
      <c r="D17" s="14">
        <v>58.21</v>
      </c>
      <c r="E17" s="14">
        <v>60.96</v>
      </c>
      <c r="F17" s="14">
        <v>64.14</v>
      </c>
      <c r="G17" s="14">
        <v>69.19</v>
      </c>
      <c r="H17" s="14">
        <v>71.349999999999994</v>
      </c>
      <c r="I17" s="14">
        <v>73</v>
      </c>
      <c r="J17" s="14">
        <v>75.39</v>
      </c>
      <c r="K17" s="14">
        <v>77.73</v>
      </c>
      <c r="L17" s="14">
        <v>79.5</v>
      </c>
      <c r="M17" s="14">
        <v>81.900000000000006</v>
      </c>
      <c r="N17" s="14">
        <v>85.78</v>
      </c>
      <c r="O17" s="14">
        <v>92.73</v>
      </c>
      <c r="P17" s="14">
        <v>96.32</v>
      </c>
      <c r="Q17" s="14">
        <v>99.3</v>
      </c>
      <c r="R17" s="14">
        <v>103.03</v>
      </c>
      <c r="S17" s="14">
        <v>104.96</v>
      </c>
      <c r="T17" s="14">
        <v>109.62</v>
      </c>
      <c r="U17" s="14">
        <v>121.5</v>
      </c>
      <c r="V17" s="14">
        <v>135.38999999999999</v>
      </c>
      <c r="W17" s="14">
        <v>143.66999999999999</v>
      </c>
      <c r="X17" s="41">
        <v>150.99</v>
      </c>
    </row>
    <row r="18" spans="1:24" s="6" customFormat="1" ht="12" x14ac:dyDescent="0.2">
      <c r="A18" s="3" t="s">
        <v>9</v>
      </c>
      <c r="B18" s="47">
        <v>52.53</v>
      </c>
      <c r="C18" s="13">
        <v>55.67</v>
      </c>
      <c r="D18" s="13">
        <v>58.46</v>
      </c>
      <c r="E18" s="13">
        <v>61.14</v>
      </c>
      <c r="F18" s="13">
        <v>64.2</v>
      </c>
      <c r="G18" s="13">
        <v>69.06</v>
      </c>
      <c r="H18" s="13">
        <v>71.28</v>
      </c>
      <c r="I18" s="13">
        <v>72.900000000000006</v>
      </c>
      <c r="J18" s="13">
        <v>75.62</v>
      </c>
      <c r="K18" s="13">
        <v>77.959999999999994</v>
      </c>
      <c r="L18" s="13">
        <v>79.73</v>
      </c>
      <c r="M18" s="13">
        <v>82.01</v>
      </c>
      <c r="N18" s="13">
        <v>86.39</v>
      </c>
      <c r="O18" s="13">
        <v>92.68</v>
      </c>
      <c r="P18" s="13">
        <v>96.36</v>
      </c>
      <c r="Q18" s="13">
        <v>99.47</v>
      </c>
      <c r="R18" s="13">
        <v>103.26</v>
      </c>
      <c r="S18" s="13">
        <v>105.29</v>
      </c>
      <c r="T18" s="13">
        <v>110.04</v>
      </c>
      <c r="U18" s="13">
        <v>122.63</v>
      </c>
      <c r="V18" s="13">
        <v>136.11000000000001</v>
      </c>
      <c r="W18" s="13">
        <v>144.02000000000001</v>
      </c>
      <c r="X18" s="27">
        <v>151.47999999999999</v>
      </c>
    </row>
    <row r="19" spans="1:24" s="6" customFormat="1" ht="12" x14ac:dyDescent="0.2">
      <c r="A19" s="4" t="s">
        <v>10</v>
      </c>
      <c r="B19" s="46">
        <v>52.56</v>
      </c>
      <c r="C19" s="14">
        <v>55.66</v>
      </c>
      <c r="D19" s="14">
        <v>58.6</v>
      </c>
      <c r="E19" s="14">
        <v>61.05</v>
      </c>
      <c r="F19" s="14">
        <v>64.2</v>
      </c>
      <c r="G19" s="14">
        <v>69.3</v>
      </c>
      <c r="H19" s="14">
        <v>71.19</v>
      </c>
      <c r="I19" s="14">
        <v>72.84</v>
      </c>
      <c r="J19" s="14">
        <v>75.77</v>
      </c>
      <c r="K19" s="14">
        <v>78.08</v>
      </c>
      <c r="L19" s="14">
        <v>79.52</v>
      </c>
      <c r="M19" s="14">
        <v>82.14</v>
      </c>
      <c r="N19" s="14">
        <v>86.98</v>
      </c>
      <c r="O19" s="14">
        <v>92.62</v>
      </c>
      <c r="P19" s="14">
        <v>96.37</v>
      </c>
      <c r="Q19" s="14">
        <v>99.59</v>
      </c>
      <c r="R19" s="14">
        <v>103.43</v>
      </c>
      <c r="S19" s="14">
        <v>105.23</v>
      </c>
      <c r="T19" s="14">
        <v>110.06</v>
      </c>
      <c r="U19" s="14">
        <v>123.51</v>
      </c>
      <c r="V19" s="14">
        <v>136.44999999999999</v>
      </c>
      <c r="W19" s="14">
        <v>143.83000000000001</v>
      </c>
      <c r="X19" s="26">
        <v>151.76</v>
      </c>
    </row>
    <row r="20" spans="1:24" s="6" customFormat="1" ht="12" x14ac:dyDescent="0.2">
      <c r="A20" s="3" t="s">
        <v>11</v>
      </c>
      <c r="B20" s="47">
        <v>52.75</v>
      </c>
      <c r="C20" s="13">
        <v>55.82</v>
      </c>
      <c r="D20" s="13">
        <v>58.66</v>
      </c>
      <c r="E20" s="13">
        <v>61.19</v>
      </c>
      <c r="F20" s="13">
        <v>64.510000000000005</v>
      </c>
      <c r="G20" s="13">
        <v>69.489999999999995</v>
      </c>
      <c r="H20" s="13">
        <v>71.14</v>
      </c>
      <c r="I20" s="13">
        <v>72.98</v>
      </c>
      <c r="J20" s="13">
        <v>75.87</v>
      </c>
      <c r="K20" s="13">
        <v>77.98</v>
      </c>
      <c r="L20" s="13">
        <v>79.349999999999994</v>
      </c>
      <c r="M20" s="13">
        <v>82.25</v>
      </c>
      <c r="N20" s="13">
        <v>87.51</v>
      </c>
      <c r="O20" s="13">
        <v>92.73</v>
      </c>
      <c r="P20" s="13">
        <v>96.55</v>
      </c>
      <c r="Q20" s="13">
        <v>99.7</v>
      </c>
      <c r="R20" s="13">
        <v>103.54</v>
      </c>
      <c r="S20" s="13">
        <v>105.08</v>
      </c>
      <c r="T20" s="13">
        <v>110.6</v>
      </c>
      <c r="U20" s="13">
        <v>124.46</v>
      </c>
      <c r="V20" s="13">
        <v>137.09</v>
      </c>
      <c r="W20" s="13">
        <v>144.22</v>
      </c>
      <c r="X20" s="27"/>
    </row>
    <row r="21" spans="1:24" s="6" customFormat="1" ht="12" x14ac:dyDescent="0.2">
      <c r="A21" s="5" t="s">
        <v>12</v>
      </c>
      <c r="B21" s="48">
        <v>53.07</v>
      </c>
      <c r="C21" s="15">
        <v>55.99</v>
      </c>
      <c r="D21" s="15">
        <v>58.7</v>
      </c>
      <c r="E21" s="15">
        <v>61.33</v>
      </c>
      <c r="F21" s="15">
        <v>64.819999999999993</v>
      </c>
      <c r="G21" s="15">
        <v>69.8</v>
      </c>
      <c r="H21" s="15">
        <v>71.2</v>
      </c>
      <c r="I21" s="15">
        <v>73.45</v>
      </c>
      <c r="J21" s="15">
        <v>76.19</v>
      </c>
      <c r="K21" s="15">
        <v>78.05</v>
      </c>
      <c r="L21" s="15">
        <v>79.56</v>
      </c>
      <c r="M21" s="15">
        <v>82.47</v>
      </c>
      <c r="N21" s="15">
        <v>88.05</v>
      </c>
      <c r="O21" s="15">
        <v>93.11</v>
      </c>
      <c r="P21" s="15">
        <v>96.92</v>
      </c>
      <c r="Q21" s="15">
        <v>100</v>
      </c>
      <c r="R21" s="15">
        <v>103.8</v>
      </c>
      <c r="S21" s="15">
        <v>105.48</v>
      </c>
      <c r="T21" s="15">
        <v>111.41</v>
      </c>
      <c r="U21" s="15">
        <v>126.03</v>
      </c>
      <c r="V21" s="36">
        <v>137.72</v>
      </c>
      <c r="W21" s="36">
        <v>144.88</v>
      </c>
      <c r="X21" s="49"/>
    </row>
    <row r="22" spans="1:24" s="6" customFormat="1" ht="12" x14ac:dyDescent="0.2"/>
    <row r="23" spans="1:24" s="6" customFormat="1" ht="13.5" customHeight="1" x14ac:dyDescent="0.2"/>
    <row r="24" spans="1:24" s="7" customFormat="1" ht="12" x14ac:dyDescent="0.2">
      <c r="A24" s="165" t="s">
        <v>0</v>
      </c>
      <c r="B24" s="166"/>
      <c r="C24" s="166"/>
      <c r="D24" s="166"/>
      <c r="E24" s="166"/>
      <c r="F24" s="166"/>
      <c r="G24" s="166"/>
      <c r="H24" s="166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9"/>
      <c r="U24" s="29"/>
      <c r="V24" s="29"/>
      <c r="W24" s="29"/>
      <c r="X24" s="22"/>
    </row>
    <row r="25" spans="1:24" s="7" customFormat="1" ht="12" x14ac:dyDescent="0.2">
      <c r="A25" s="167" t="s">
        <v>16</v>
      </c>
      <c r="B25" s="168"/>
      <c r="C25" s="168"/>
      <c r="D25" s="168"/>
      <c r="E25" s="168"/>
      <c r="F25" s="168"/>
      <c r="G25" s="168"/>
      <c r="H25" s="168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X25" s="23"/>
    </row>
    <row r="26" spans="1:24" s="7" customFormat="1" ht="17.100000000000001" customHeight="1" x14ac:dyDescent="0.2">
      <c r="A26" s="34" t="s">
        <v>18</v>
      </c>
      <c r="B26" s="12"/>
      <c r="C26" s="12"/>
      <c r="D26" s="12"/>
      <c r="E26" s="12"/>
      <c r="F26" s="12"/>
      <c r="G26" s="12"/>
      <c r="H26" s="33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28"/>
      <c r="U26" s="28"/>
      <c r="V26" s="28"/>
      <c r="W26" s="28"/>
      <c r="X26" s="24"/>
    </row>
  </sheetData>
  <mergeCells count="5">
    <mergeCell ref="A24:H24"/>
    <mergeCell ref="A25:H25"/>
    <mergeCell ref="A1:X1"/>
    <mergeCell ref="A3:X4"/>
    <mergeCell ref="A5:X5"/>
  </mergeCells>
  <phoneticPr fontId="4" type="noConversion"/>
  <printOptions horizontalCentered="1" verticalCentered="1"/>
  <pageMargins left="0.75000000000000011" right="0.75000000000000011" top="1" bottom="1" header="0.5" footer="0.5"/>
  <pageSetup scale="84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"/>
  <sheetViews>
    <sheetView zoomScale="90" zoomScaleNormal="90" workbookViewId="0">
      <selection activeCell="U34" sqref="U34"/>
    </sheetView>
  </sheetViews>
  <sheetFormatPr baseColWidth="10" defaultColWidth="11.42578125" defaultRowHeight="14.25" x14ac:dyDescent="0.25"/>
  <cols>
    <col min="1" max="1" width="26.28515625" style="8" customWidth="1"/>
    <col min="2" max="18" width="7.7109375" style="8" hidden="1" customWidth="1"/>
    <col min="19" max="24" width="8" style="8" customWidth="1"/>
    <col min="25" max="16384" width="11.42578125" style="8"/>
  </cols>
  <sheetData>
    <row r="1" spans="1:26" s="6" customFormat="1" ht="60" customHeight="1" x14ac:dyDescent="0.2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</row>
    <row r="2" spans="1:26" s="6" customFormat="1" ht="12" x14ac:dyDescent="0.2"/>
    <row r="3" spans="1:26" s="6" customFormat="1" ht="14.1" customHeight="1" x14ac:dyDescent="0.2">
      <c r="A3" s="170" t="s">
        <v>15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</row>
    <row r="4" spans="1:26" s="6" customFormat="1" ht="17.100000000000001" customHeight="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</row>
    <row r="5" spans="1:26" s="6" customFormat="1" ht="36" customHeight="1" x14ac:dyDescent="0.2">
      <c r="A5" s="171" t="s">
        <v>17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</row>
    <row r="6" spans="1:26" s="6" customFormat="1" ht="12" x14ac:dyDescent="0.2"/>
    <row r="7" spans="1:26" s="6" customFormat="1" ht="12.75" customHeight="1" x14ac:dyDescent="0.2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8"/>
      <c r="U7" s="18"/>
      <c r="V7" s="18"/>
      <c r="W7" s="18"/>
      <c r="X7" s="18"/>
    </row>
    <row r="8" spans="1:26" s="6" customFormat="1" ht="12.75" customHeight="1" x14ac:dyDescent="0.2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30"/>
      <c r="U8" s="31"/>
      <c r="V8" s="30"/>
      <c r="W8" s="31"/>
      <c r="X8" s="16" t="s">
        <v>13</v>
      </c>
    </row>
    <row r="9" spans="1:26" s="6" customFormat="1" ht="12" x14ac:dyDescent="0.2">
      <c r="A9" s="1" t="s">
        <v>14</v>
      </c>
      <c r="B9" s="1">
        <v>2003</v>
      </c>
      <c r="C9" s="2">
        <v>2004</v>
      </c>
      <c r="D9" s="2">
        <v>2005</v>
      </c>
      <c r="E9" s="2">
        <v>2006</v>
      </c>
      <c r="F9" s="2">
        <v>2007</v>
      </c>
      <c r="G9" s="2">
        <v>2008</v>
      </c>
      <c r="H9" s="2">
        <v>2009</v>
      </c>
      <c r="I9" s="2">
        <v>2010</v>
      </c>
      <c r="J9" s="2">
        <v>2011</v>
      </c>
      <c r="K9" s="2">
        <v>2012</v>
      </c>
      <c r="L9" s="2">
        <v>2013</v>
      </c>
      <c r="M9" s="2">
        <v>2014</v>
      </c>
      <c r="N9" s="2">
        <v>2015</v>
      </c>
      <c r="O9" s="2">
        <v>2016</v>
      </c>
      <c r="P9" s="2">
        <v>2017</v>
      </c>
      <c r="Q9" s="2">
        <v>2018</v>
      </c>
      <c r="R9" s="2">
        <v>2019</v>
      </c>
      <c r="S9" s="25">
        <v>2020</v>
      </c>
      <c r="T9" s="25">
        <v>2021</v>
      </c>
      <c r="U9" s="25">
        <v>2022</v>
      </c>
      <c r="V9" s="38">
        <v>2023</v>
      </c>
      <c r="W9" s="38">
        <v>2024</v>
      </c>
      <c r="X9" s="20">
        <v>2025</v>
      </c>
    </row>
    <row r="10" spans="1:26" s="6" customFormat="1" ht="12" x14ac:dyDescent="0.2">
      <c r="A10" s="3" t="s">
        <v>1</v>
      </c>
      <c r="B10" s="42">
        <v>50.42</v>
      </c>
      <c r="C10" s="43">
        <v>53.54</v>
      </c>
      <c r="D10" s="43">
        <v>56.45</v>
      </c>
      <c r="E10" s="43">
        <v>59.02</v>
      </c>
      <c r="F10" s="43">
        <v>61.8</v>
      </c>
      <c r="G10" s="43">
        <v>65.510000000000005</v>
      </c>
      <c r="H10" s="43">
        <v>70.209999999999994</v>
      </c>
      <c r="I10" s="43">
        <v>71.69</v>
      </c>
      <c r="J10" s="43">
        <v>74.12</v>
      </c>
      <c r="K10" s="43">
        <v>76.75</v>
      </c>
      <c r="L10" s="43">
        <v>78.28</v>
      </c>
      <c r="M10" s="43">
        <v>79.95</v>
      </c>
      <c r="N10" s="43">
        <v>83</v>
      </c>
      <c r="O10" s="43">
        <v>89.19</v>
      </c>
      <c r="P10" s="43">
        <v>94.07</v>
      </c>
      <c r="Q10" s="43">
        <v>97.53</v>
      </c>
      <c r="R10" s="44">
        <v>100.6</v>
      </c>
      <c r="S10" s="44">
        <v>104.24</v>
      </c>
      <c r="T10" s="44">
        <v>105.91</v>
      </c>
      <c r="U10" s="44">
        <v>113.26</v>
      </c>
      <c r="V10" s="37">
        <v>128.27000000000001</v>
      </c>
      <c r="W10" s="37">
        <v>138.97999999999999</v>
      </c>
      <c r="X10" s="45">
        <v>146.24</v>
      </c>
    </row>
    <row r="11" spans="1:26" s="6" customFormat="1" ht="12" x14ac:dyDescent="0.2">
      <c r="A11" s="4" t="s">
        <v>2</v>
      </c>
      <c r="B11" s="46">
        <v>50.98</v>
      </c>
      <c r="C11" s="14">
        <v>54.18</v>
      </c>
      <c r="D11" s="14">
        <v>57.02</v>
      </c>
      <c r="E11" s="14">
        <v>59.41</v>
      </c>
      <c r="F11" s="14">
        <v>62.53</v>
      </c>
      <c r="G11" s="14">
        <v>66.5</v>
      </c>
      <c r="H11" s="14">
        <v>70.8</v>
      </c>
      <c r="I11" s="14">
        <v>72.28</v>
      </c>
      <c r="J11" s="14">
        <v>74.569999999999993</v>
      </c>
      <c r="K11" s="14">
        <v>77.22</v>
      </c>
      <c r="L11" s="14">
        <v>78.63</v>
      </c>
      <c r="M11" s="14">
        <v>80.45</v>
      </c>
      <c r="N11" s="14">
        <v>83.96</v>
      </c>
      <c r="O11" s="14">
        <v>90.33</v>
      </c>
      <c r="P11" s="14">
        <v>95.01</v>
      </c>
      <c r="Q11" s="14">
        <v>98.22</v>
      </c>
      <c r="R11" s="14">
        <v>101.18</v>
      </c>
      <c r="S11" s="14">
        <v>104.94</v>
      </c>
      <c r="T11" s="14">
        <v>106.58</v>
      </c>
      <c r="U11" s="14">
        <v>115.11</v>
      </c>
      <c r="V11" s="35">
        <v>130.4</v>
      </c>
      <c r="W11" s="35">
        <v>140.49</v>
      </c>
      <c r="X11" s="32">
        <v>147.9</v>
      </c>
    </row>
    <row r="12" spans="1:26" s="6" customFormat="1" ht="12" x14ac:dyDescent="0.2">
      <c r="A12" s="3" t="s">
        <v>3</v>
      </c>
      <c r="B12" s="47">
        <v>51.51</v>
      </c>
      <c r="C12" s="13">
        <v>54.71</v>
      </c>
      <c r="D12" s="13">
        <v>57.46</v>
      </c>
      <c r="E12" s="13">
        <v>59.83</v>
      </c>
      <c r="F12" s="13">
        <v>63.29</v>
      </c>
      <c r="G12" s="13">
        <v>67.040000000000006</v>
      </c>
      <c r="H12" s="13">
        <v>71.150000000000006</v>
      </c>
      <c r="I12" s="13">
        <v>72.459999999999994</v>
      </c>
      <c r="J12" s="13">
        <v>74.77</v>
      </c>
      <c r="K12" s="13">
        <v>77.31</v>
      </c>
      <c r="L12" s="13">
        <v>78.790000000000006</v>
      </c>
      <c r="M12" s="13">
        <v>80.77</v>
      </c>
      <c r="N12" s="13">
        <v>84.45</v>
      </c>
      <c r="O12" s="13">
        <v>91.18</v>
      </c>
      <c r="P12" s="13">
        <v>95.46</v>
      </c>
      <c r="Q12" s="13">
        <v>98.45</v>
      </c>
      <c r="R12" s="13">
        <v>101.62</v>
      </c>
      <c r="S12" s="13">
        <v>105.53</v>
      </c>
      <c r="T12" s="13">
        <v>107.12</v>
      </c>
      <c r="U12" s="13">
        <v>116.26</v>
      </c>
      <c r="V12" s="13">
        <v>131.77000000000001</v>
      </c>
      <c r="W12" s="13">
        <v>141.47999999999999</v>
      </c>
      <c r="X12" s="39">
        <v>148.68</v>
      </c>
    </row>
    <row r="13" spans="1:26" s="6" customFormat="1" ht="12" x14ac:dyDescent="0.2">
      <c r="A13" s="4" t="s">
        <v>4</v>
      </c>
      <c r="B13" s="46">
        <v>52.1</v>
      </c>
      <c r="C13" s="14">
        <v>54.96</v>
      </c>
      <c r="D13" s="14">
        <v>57.72</v>
      </c>
      <c r="E13" s="14">
        <v>60.09</v>
      </c>
      <c r="F13" s="14">
        <v>63.85</v>
      </c>
      <c r="G13" s="14">
        <v>67.510000000000005</v>
      </c>
      <c r="H13" s="14">
        <v>71.38</v>
      </c>
      <c r="I13" s="14">
        <v>72.790000000000006</v>
      </c>
      <c r="J13" s="14">
        <v>74.86</v>
      </c>
      <c r="K13" s="14">
        <v>77.42</v>
      </c>
      <c r="L13" s="14">
        <v>78.989999999999995</v>
      </c>
      <c r="M13" s="14">
        <v>81.14</v>
      </c>
      <c r="N13" s="14">
        <v>84.9</v>
      </c>
      <c r="O13" s="14">
        <v>91.63</v>
      </c>
      <c r="P13" s="14">
        <v>95.91</v>
      </c>
      <c r="Q13" s="14">
        <v>98.91</v>
      </c>
      <c r="R13" s="14">
        <v>102.12</v>
      </c>
      <c r="S13" s="14">
        <v>105.7</v>
      </c>
      <c r="T13" s="14">
        <v>107.76</v>
      </c>
      <c r="U13" s="14">
        <v>117.71</v>
      </c>
      <c r="V13" s="14">
        <v>132.80000000000001</v>
      </c>
      <c r="W13" s="14">
        <v>142.32</v>
      </c>
      <c r="X13" s="26">
        <v>149.66</v>
      </c>
      <c r="Z13" s="50"/>
    </row>
    <row r="14" spans="1:26" s="6" customFormat="1" ht="12" x14ac:dyDescent="0.2">
      <c r="A14" s="3" t="s">
        <v>5</v>
      </c>
      <c r="B14" s="47">
        <v>52.36</v>
      </c>
      <c r="C14" s="13">
        <v>55.17</v>
      </c>
      <c r="D14" s="13">
        <v>57.95</v>
      </c>
      <c r="E14" s="13">
        <v>60.29</v>
      </c>
      <c r="F14" s="13">
        <v>64.05</v>
      </c>
      <c r="G14" s="13">
        <v>68.14</v>
      </c>
      <c r="H14" s="13">
        <v>71.39</v>
      </c>
      <c r="I14" s="13">
        <v>72.87</v>
      </c>
      <c r="J14" s="13">
        <v>75.069999999999993</v>
      </c>
      <c r="K14" s="13">
        <v>77.66</v>
      </c>
      <c r="L14" s="13">
        <v>79.209999999999994</v>
      </c>
      <c r="M14" s="13">
        <v>81.53</v>
      </c>
      <c r="N14" s="13">
        <v>85.12</v>
      </c>
      <c r="O14" s="13">
        <v>92.1</v>
      </c>
      <c r="P14" s="13">
        <v>96.12</v>
      </c>
      <c r="Q14" s="13">
        <v>99.16</v>
      </c>
      <c r="R14" s="13">
        <v>102.44</v>
      </c>
      <c r="S14" s="13">
        <v>105.36</v>
      </c>
      <c r="T14" s="13">
        <v>108.84</v>
      </c>
      <c r="U14" s="13">
        <v>118.7</v>
      </c>
      <c r="V14" s="13">
        <v>133.38</v>
      </c>
      <c r="W14" s="13">
        <v>142.91999999999999</v>
      </c>
      <c r="X14" s="39">
        <v>150.13999999999999</v>
      </c>
    </row>
    <row r="15" spans="1:26" s="6" customFormat="1" ht="12" x14ac:dyDescent="0.2">
      <c r="A15" s="4" t="s">
        <v>6</v>
      </c>
      <c r="B15" s="46">
        <v>52.33</v>
      </c>
      <c r="C15" s="14">
        <v>55.51</v>
      </c>
      <c r="D15" s="14">
        <v>58.18</v>
      </c>
      <c r="E15" s="14">
        <v>60.48</v>
      </c>
      <c r="F15" s="14">
        <v>64.12</v>
      </c>
      <c r="G15" s="14">
        <v>68.73</v>
      </c>
      <c r="H15" s="14">
        <v>71.349999999999994</v>
      </c>
      <c r="I15" s="14">
        <v>72.95</v>
      </c>
      <c r="J15" s="14">
        <v>75.31</v>
      </c>
      <c r="K15" s="14">
        <v>77.72</v>
      </c>
      <c r="L15" s="14">
        <v>79.39</v>
      </c>
      <c r="M15" s="14">
        <v>81.61</v>
      </c>
      <c r="N15" s="14">
        <v>85.21</v>
      </c>
      <c r="O15" s="14">
        <v>92.54</v>
      </c>
      <c r="P15" s="14">
        <v>96.23</v>
      </c>
      <c r="Q15" s="14">
        <v>99.31</v>
      </c>
      <c r="R15" s="14">
        <v>102.71</v>
      </c>
      <c r="S15" s="14">
        <v>104.97</v>
      </c>
      <c r="T15" s="14">
        <v>108.78</v>
      </c>
      <c r="U15" s="14">
        <v>119.31</v>
      </c>
      <c r="V15" s="14">
        <v>133.78</v>
      </c>
      <c r="W15" s="14">
        <v>143.38</v>
      </c>
      <c r="X15" s="26">
        <v>150.30000000000001</v>
      </c>
    </row>
    <row r="16" spans="1:26" s="6" customFormat="1" ht="12" x14ac:dyDescent="0.2">
      <c r="A16" s="3" t="s">
        <v>7</v>
      </c>
      <c r="B16" s="47">
        <v>52.26</v>
      </c>
      <c r="C16" s="13">
        <v>55.49</v>
      </c>
      <c r="D16" s="13">
        <v>58.21</v>
      </c>
      <c r="E16" s="13">
        <v>60.73</v>
      </c>
      <c r="F16" s="13">
        <v>64.23</v>
      </c>
      <c r="G16" s="13">
        <v>69.06</v>
      </c>
      <c r="H16" s="13">
        <v>71.319999999999993</v>
      </c>
      <c r="I16" s="13">
        <v>72.92</v>
      </c>
      <c r="J16" s="13">
        <v>75.42</v>
      </c>
      <c r="K16" s="13">
        <v>77.7</v>
      </c>
      <c r="L16" s="13">
        <v>79.430000000000007</v>
      </c>
      <c r="M16" s="13">
        <v>81.73</v>
      </c>
      <c r="N16" s="13">
        <v>85.37</v>
      </c>
      <c r="O16" s="13">
        <v>93.02</v>
      </c>
      <c r="P16" s="13">
        <v>96.18</v>
      </c>
      <c r="Q16" s="13">
        <v>99.18</v>
      </c>
      <c r="R16" s="13">
        <v>102.94</v>
      </c>
      <c r="S16" s="13">
        <v>104.97</v>
      </c>
      <c r="T16" s="13">
        <v>109.14</v>
      </c>
      <c r="U16" s="13">
        <v>120.27</v>
      </c>
      <c r="V16" s="13">
        <v>134.44999999999999</v>
      </c>
      <c r="W16" s="13">
        <v>143.66999999999999</v>
      </c>
      <c r="X16" s="40">
        <v>150.71</v>
      </c>
    </row>
    <row r="17" spans="1:24" s="6" customFormat="1" ht="12" x14ac:dyDescent="0.2">
      <c r="A17" s="4" t="s">
        <v>8</v>
      </c>
      <c r="B17" s="46">
        <v>52.42</v>
      </c>
      <c r="C17" s="14">
        <v>55.51</v>
      </c>
      <c r="D17" s="14">
        <v>58.21</v>
      </c>
      <c r="E17" s="14">
        <v>60.96</v>
      </c>
      <c r="F17" s="14">
        <v>64.14</v>
      </c>
      <c r="G17" s="14">
        <v>69.19</v>
      </c>
      <c r="H17" s="14">
        <v>71.349999999999994</v>
      </c>
      <c r="I17" s="14">
        <v>73</v>
      </c>
      <c r="J17" s="14">
        <v>75.39</v>
      </c>
      <c r="K17" s="14">
        <v>77.73</v>
      </c>
      <c r="L17" s="14">
        <v>79.5</v>
      </c>
      <c r="M17" s="14">
        <v>81.900000000000006</v>
      </c>
      <c r="N17" s="14">
        <v>85.78</v>
      </c>
      <c r="O17" s="14">
        <v>92.73</v>
      </c>
      <c r="P17" s="14">
        <v>96.32</v>
      </c>
      <c r="Q17" s="14">
        <v>99.3</v>
      </c>
      <c r="R17" s="14">
        <v>103.03</v>
      </c>
      <c r="S17" s="14">
        <v>104.96</v>
      </c>
      <c r="T17" s="14">
        <v>109.62</v>
      </c>
      <c r="U17" s="14">
        <v>121.5</v>
      </c>
      <c r="V17" s="14">
        <v>135.38999999999999</v>
      </c>
      <c r="W17" s="14">
        <v>143.66999999999999</v>
      </c>
      <c r="X17" s="41">
        <v>150.99</v>
      </c>
    </row>
    <row r="18" spans="1:24" s="6" customFormat="1" ht="12" x14ac:dyDescent="0.2">
      <c r="A18" s="3" t="s">
        <v>9</v>
      </c>
      <c r="B18" s="47">
        <v>52.53</v>
      </c>
      <c r="C18" s="13">
        <v>55.67</v>
      </c>
      <c r="D18" s="13">
        <v>58.46</v>
      </c>
      <c r="E18" s="13">
        <v>61.14</v>
      </c>
      <c r="F18" s="13">
        <v>64.2</v>
      </c>
      <c r="G18" s="13">
        <v>69.06</v>
      </c>
      <c r="H18" s="13">
        <v>71.28</v>
      </c>
      <c r="I18" s="13">
        <v>72.900000000000006</v>
      </c>
      <c r="J18" s="13">
        <v>75.62</v>
      </c>
      <c r="K18" s="13">
        <v>77.959999999999994</v>
      </c>
      <c r="L18" s="13">
        <v>79.73</v>
      </c>
      <c r="M18" s="13">
        <v>82.01</v>
      </c>
      <c r="N18" s="13">
        <v>86.39</v>
      </c>
      <c r="O18" s="13">
        <v>92.68</v>
      </c>
      <c r="P18" s="13">
        <v>96.36</v>
      </c>
      <c r="Q18" s="13">
        <v>99.47</v>
      </c>
      <c r="R18" s="13">
        <v>103.26</v>
      </c>
      <c r="S18" s="13">
        <v>105.29</v>
      </c>
      <c r="T18" s="13">
        <v>110.04</v>
      </c>
      <c r="U18" s="13">
        <v>122.63</v>
      </c>
      <c r="V18" s="13">
        <v>136.11000000000001</v>
      </c>
      <c r="W18" s="13">
        <v>144.02000000000001</v>
      </c>
      <c r="X18" s="51">
        <v>151.47999999999999</v>
      </c>
    </row>
    <row r="19" spans="1:24" s="6" customFormat="1" ht="12" x14ac:dyDescent="0.2">
      <c r="A19" s="4" t="s">
        <v>10</v>
      </c>
      <c r="B19" s="46">
        <v>52.56</v>
      </c>
      <c r="C19" s="14">
        <v>55.66</v>
      </c>
      <c r="D19" s="14">
        <v>58.6</v>
      </c>
      <c r="E19" s="14">
        <v>61.05</v>
      </c>
      <c r="F19" s="14">
        <v>64.2</v>
      </c>
      <c r="G19" s="14">
        <v>69.3</v>
      </c>
      <c r="H19" s="14">
        <v>71.19</v>
      </c>
      <c r="I19" s="14">
        <v>72.84</v>
      </c>
      <c r="J19" s="14">
        <v>75.77</v>
      </c>
      <c r="K19" s="14">
        <v>78.08</v>
      </c>
      <c r="L19" s="14">
        <v>79.52</v>
      </c>
      <c r="M19" s="14">
        <v>82.14</v>
      </c>
      <c r="N19" s="14">
        <v>86.98</v>
      </c>
      <c r="O19" s="14">
        <v>92.62</v>
      </c>
      <c r="P19" s="14">
        <v>96.37</v>
      </c>
      <c r="Q19" s="14">
        <v>99.59</v>
      </c>
      <c r="R19" s="14">
        <v>103.43</v>
      </c>
      <c r="S19" s="14">
        <v>105.23</v>
      </c>
      <c r="T19" s="14">
        <v>110.06</v>
      </c>
      <c r="U19" s="14">
        <v>123.51</v>
      </c>
      <c r="V19" s="14">
        <v>136.44999999999999</v>
      </c>
      <c r="W19" s="14">
        <v>143.83000000000001</v>
      </c>
      <c r="X19" s="51">
        <v>151.76</v>
      </c>
    </row>
    <row r="20" spans="1:24" s="6" customFormat="1" ht="12" x14ac:dyDescent="0.2">
      <c r="A20" s="3" t="s">
        <v>11</v>
      </c>
      <c r="B20" s="47">
        <v>52.75</v>
      </c>
      <c r="C20" s="13">
        <v>55.82</v>
      </c>
      <c r="D20" s="13">
        <v>58.66</v>
      </c>
      <c r="E20" s="13">
        <v>61.19</v>
      </c>
      <c r="F20" s="13">
        <v>64.510000000000005</v>
      </c>
      <c r="G20" s="13">
        <v>69.489999999999995</v>
      </c>
      <c r="H20" s="13">
        <v>71.14</v>
      </c>
      <c r="I20" s="13">
        <v>72.98</v>
      </c>
      <c r="J20" s="13">
        <v>75.87</v>
      </c>
      <c r="K20" s="13">
        <v>77.98</v>
      </c>
      <c r="L20" s="13">
        <v>79.349999999999994</v>
      </c>
      <c r="M20" s="13">
        <v>82.25</v>
      </c>
      <c r="N20" s="13">
        <v>87.51</v>
      </c>
      <c r="O20" s="13">
        <v>92.73</v>
      </c>
      <c r="P20" s="13">
        <v>96.55</v>
      </c>
      <c r="Q20" s="13">
        <v>99.7</v>
      </c>
      <c r="R20" s="13">
        <v>103.54</v>
      </c>
      <c r="S20" s="13">
        <v>105.08</v>
      </c>
      <c r="T20" s="13">
        <v>110.6</v>
      </c>
      <c r="U20" s="13">
        <v>124.46</v>
      </c>
      <c r="V20" s="13">
        <v>137.09</v>
      </c>
      <c r="W20" s="13">
        <v>144.22</v>
      </c>
      <c r="X20" s="27"/>
    </row>
    <row r="21" spans="1:24" s="6" customFormat="1" ht="12" x14ac:dyDescent="0.2">
      <c r="A21" s="5" t="s">
        <v>12</v>
      </c>
      <c r="B21" s="48">
        <v>53.07</v>
      </c>
      <c r="C21" s="15">
        <v>55.99</v>
      </c>
      <c r="D21" s="15">
        <v>58.7</v>
      </c>
      <c r="E21" s="15">
        <v>61.33</v>
      </c>
      <c r="F21" s="15">
        <v>64.819999999999993</v>
      </c>
      <c r="G21" s="15">
        <v>69.8</v>
      </c>
      <c r="H21" s="15">
        <v>71.2</v>
      </c>
      <c r="I21" s="15">
        <v>73.45</v>
      </c>
      <c r="J21" s="15">
        <v>76.19</v>
      </c>
      <c r="K21" s="15">
        <v>78.05</v>
      </c>
      <c r="L21" s="15">
        <v>79.56</v>
      </c>
      <c r="M21" s="15">
        <v>82.47</v>
      </c>
      <c r="N21" s="15">
        <v>88.05</v>
      </c>
      <c r="O21" s="15">
        <v>93.11</v>
      </c>
      <c r="P21" s="15">
        <v>96.92</v>
      </c>
      <c r="Q21" s="15">
        <v>100</v>
      </c>
      <c r="R21" s="15">
        <v>103.8</v>
      </c>
      <c r="S21" s="15">
        <v>105.48</v>
      </c>
      <c r="T21" s="15">
        <v>111.41</v>
      </c>
      <c r="U21" s="15">
        <v>126.03</v>
      </c>
      <c r="V21" s="36">
        <v>137.72</v>
      </c>
      <c r="W21" s="36">
        <v>144.88</v>
      </c>
      <c r="X21" s="49"/>
    </row>
    <row r="22" spans="1:24" s="6" customFormat="1" ht="12" x14ac:dyDescent="0.2"/>
    <row r="23" spans="1:24" s="6" customFormat="1" ht="13.5" customHeight="1" x14ac:dyDescent="0.2"/>
    <row r="24" spans="1:24" s="7" customFormat="1" ht="12" x14ac:dyDescent="0.2">
      <c r="A24" s="165" t="s">
        <v>0</v>
      </c>
      <c r="B24" s="166"/>
      <c r="C24" s="166"/>
      <c r="D24" s="166"/>
      <c r="E24" s="166"/>
      <c r="F24" s="166"/>
      <c r="G24" s="166"/>
      <c r="H24" s="166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9"/>
      <c r="U24" s="29"/>
      <c r="V24" s="29"/>
      <c r="W24" s="29"/>
      <c r="X24" s="22"/>
    </row>
    <row r="25" spans="1:24" s="7" customFormat="1" ht="12" customHeight="1" x14ac:dyDescent="0.2">
      <c r="A25" s="167" t="s">
        <v>16</v>
      </c>
      <c r="B25" s="176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7"/>
    </row>
    <row r="26" spans="1:24" s="7" customFormat="1" ht="17.100000000000001" customHeight="1" x14ac:dyDescent="0.2">
      <c r="A26" s="173" t="s">
        <v>18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5"/>
    </row>
  </sheetData>
  <mergeCells count="6">
    <mergeCell ref="A26:X26"/>
    <mergeCell ref="A1:X1"/>
    <mergeCell ref="A3:X4"/>
    <mergeCell ref="A5:X5"/>
    <mergeCell ref="A24:H24"/>
    <mergeCell ref="A25:X25"/>
  </mergeCells>
  <printOptions horizontalCentered="1" verticalCentered="1"/>
  <pageMargins left="0.75000000000000011" right="0.75000000000000011" top="1" bottom="1" header="0.5" footer="0.5"/>
  <pageSetup scale="84" orientation="portrait" horizontalDpi="4294967292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0"/>
  <sheetViews>
    <sheetView workbookViewId="0">
      <selection activeCell="L16" sqref="L16"/>
    </sheetView>
  </sheetViews>
  <sheetFormatPr baseColWidth="10" defaultRowHeight="12.75" x14ac:dyDescent="0.2"/>
  <cols>
    <col min="1" max="1" width="6.140625" customWidth="1"/>
    <col min="2" max="2" width="45.140625" customWidth="1"/>
    <col min="3" max="3" width="14" customWidth="1"/>
    <col min="4" max="8" width="8.85546875" customWidth="1"/>
    <col min="9" max="9" width="13.42578125" customWidth="1"/>
    <col min="10" max="10" width="36.85546875" style="52" customWidth="1"/>
    <col min="11" max="11" width="15.7109375" customWidth="1"/>
    <col min="257" max="257" width="23.5703125" customWidth="1"/>
    <col min="258" max="258" width="49.85546875" customWidth="1"/>
    <col min="259" max="259" width="16" customWidth="1"/>
    <col min="260" max="260" width="13.42578125" customWidth="1"/>
    <col min="261" max="261" width="14" customWidth="1"/>
    <col min="265" max="265" width="13.42578125" customWidth="1"/>
    <col min="266" max="266" width="36.85546875" customWidth="1"/>
    <col min="267" max="267" width="15.7109375" customWidth="1"/>
    <col min="513" max="513" width="23.5703125" customWidth="1"/>
    <col min="514" max="514" width="49.85546875" customWidth="1"/>
    <col min="515" max="515" width="16" customWidth="1"/>
    <col min="516" max="516" width="13.42578125" customWidth="1"/>
    <col min="517" max="517" width="14" customWidth="1"/>
    <col min="521" max="521" width="13.42578125" customWidth="1"/>
    <col min="522" max="522" width="36.85546875" customWidth="1"/>
    <col min="523" max="523" width="15.7109375" customWidth="1"/>
    <col min="769" max="769" width="23.5703125" customWidth="1"/>
    <col min="770" max="770" width="49.85546875" customWidth="1"/>
    <col min="771" max="771" width="16" customWidth="1"/>
    <col min="772" max="772" width="13.42578125" customWidth="1"/>
    <col min="773" max="773" width="14" customWidth="1"/>
    <col min="777" max="777" width="13.42578125" customWidth="1"/>
    <col min="778" max="778" width="36.85546875" customWidth="1"/>
    <col min="779" max="779" width="15.7109375" customWidth="1"/>
    <col min="1025" max="1025" width="23.5703125" customWidth="1"/>
    <col min="1026" max="1026" width="49.85546875" customWidth="1"/>
    <col min="1027" max="1027" width="16" customWidth="1"/>
    <col min="1028" max="1028" width="13.42578125" customWidth="1"/>
    <col min="1029" max="1029" width="14" customWidth="1"/>
    <col min="1033" max="1033" width="13.42578125" customWidth="1"/>
    <col min="1034" max="1034" width="36.85546875" customWidth="1"/>
    <col min="1035" max="1035" width="15.7109375" customWidth="1"/>
    <col min="1281" max="1281" width="23.5703125" customWidth="1"/>
    <col min="1282" max="1282" width="49.85546875" customWidth="1"/>
    <col min="1283" max="1283" width="16" customWidth="1"/>
    <col min="1284" max="1284" width="13.42578125" customWidth="1"/>
    <col min="1285" max="1285" width="14" customWidth="1"/>
    <col min="1289" max="1289" width="13.42578125" customWidth="1"/>
    <col min="1290" max="1290" width="36.85546875" customWidth="1"/>
    <col min="1291" max="1291" width="15.7109375" customWidth="1"/>
    <col min="1537" max="1537" width="23.5703125" customWidth="1"/>
    <col min="1538" max="1538" width="49.85546875" customWidth="1"/>
    <col min="1539" max="1539" width="16" customWidth="1"/>
    <col min="1540" max="1540" width="13.42578125" customWidth="1"/>
    <col min="1541" max="1541" width="14" customWidth="1"/>
    <col min="1545" max="1545" width="13.42578125" customWidth="1"/>
    <col min="1546" max="1546" width="36.85546875" customWidth="1"/>
    <col min="1547" max="1547" width="15.7109375" customWidth="1"/>
    <col min="1793" max="1793" width="23.5703125" customWidth="1"/>
    <col min="1794" max="1794" width="49.85546875" customWidth="1"/>
    <col min="1795" max="1795" width="16" customWidth="1"/>
    <col min="1796" max="1796" width="13.42578125" customWidth="1"/>
    <col min="1797" max="1797" width="14" customWidth="1"/>
    <col min="1801" max="1801" width="13.42578125" customWidth="1"/>
    <col min="1802" max="1802" width="36.85546875" customWidth="1"/>
    <col min="1803" max="1803" width="15.7109375" customWidth="1"/>
    <col min="2049" max="2049" width="23.5703125" customWidth="1"/>
    <col min="2050" max="2050" width="49.85546875" customWidth="1"/>
    <col min="2051" max="2051" width="16" customWidth="1"/>
    <col min="2052" max="2052" width="13.42578125" customWidth="1"/>
    <col min="2053" max="2053" width="14" customWidth="1"/>
    <col min="2057" max="2057" width="13.42578125" customWidth="1"/>
    <col min="2058" max="2058" width="36.85546875" customWidth="1"/>
    <col min="2059" max="2059" width="15.7109375" customWidth="1"/>
    <col min="2305" max="2305" width="23.5703125" customWidth="1"/>
    <col min="2306" max="2306" width="49.85546875" customWidth="1"/>
    <col min="2307" max="2307" width="16" customWidth="1"/>
    <col min="2308" max="2308" width="13.42578125" customWidth="1"/>
    <col min="2309" max="2309" width="14" customWidth="1"/>
    <col min="2313" max="2313" width="13.42578125" customWidth="1"/>
    <col min="2314" max="2314" width="36.85546875" customWidth="1"/>
    <col min="2315" max="2315" width="15.7109375" customWidth="1"/>
    <col min="2561" max="2561" width="23.5703125" customWidth="1"/>
    <col min="2562" max="2562" width="49.85546875" customWidth="1"/>
    <col min="2563" max="2563" width="16" customWidth="1"/>
    <col min="2564" max="2564" width="13.42578125" customWidth="1"/>
    <col min="2565" max="2565" width="14" customWidth="1"/>
    <col min="2569" max="2569" width="13.42578125" customWidth="1"/>
    <col min="2570" max="2570" width="36.85546875" customWidth="1"/>
    <col min="2571" max="2571" width="15.7109375" customWidth="1"/>
    <col min="2817" max="2817" width="23.5703125" customWidth="1"/>
    <col min="2818" max="2818" width="49.85546875" customWidth="1"/>
    <col min="2819" max="2819" width="16" customWidth="1"/>
    <col min="2820" max="2820" width="13.42578125" customWidth="1"/>
    <col min="2821" max="2821" width="14" customWidth="1"/>
    <col min="2825" max="2825" width="13.42578125" customWidth="1"/>
    <col min="2826" max="2826" width="36.85546875" customWidth="1"/>
    <col min="2827" max="2827" width="15.7109375" customWidth="1"/>
    <col min="3073" max="3073" width="23.5703125" customWidth="1"/>
    <col min="3074" max="3074" width="49.85546875" customWidth="1"/>
    <col min="3075" max="3075" width="16" customWidth="1"/>
    <col min="3076" max="3076" width="13.42578125" customWidth="1"/>
    <col min="3077" max="3077" width="14" customWidth="1"/>
    <col min="3081" max="3081" width="13.42578125" customWidth="1"/>
    <col min="3082" max="3082" width="36.85546875" customWidth="1"/>
    <col min="3083" max="3083" width="15.7109375" customWidth="1"/>
    <col min="3329" max="3329" width="23.5703125" customWidth="1"/>
    <col min="3330" max="3330" width="49.85546875" customWidth="1"/>
    <col min="3331" max="3331" width="16" customWidth="1"/>
    <col min="3332" max="3332" width="13.42578125" customWidth="1"/>
    <col min="3333" max="3333" width="14" customWidth="1"/>
    <col min="3337" max="3337" width="13.42578125" customWidth="1"/>
    <col min="3338" max="3338" width="36.85546875" customWidth="1"/>
    <col min="3339" max="3339" width="15.7109375" customWidth="1"/>
    <col min="3585" max="3585" width="23.5703125" customWidth="1"/>
    <col min="3586" max="3586" width="49.85546875" customWidth="1"/>
    <col min="3587" max="3587" width="16" customWidth="1"/>
    <col min="3588" max="3588" width="13.42578125" customWidth="1"/>
    <col min="3589" max="3589" width="14" customWidth="1"/>
    <col min="3593" max="3593" width="13.42578125" customWidth="1"/>
    <col min="3594" max="3594" width="36.85546875" customWidth="1"/>
    <col min="3595" max="3595" width="15.7109375" customWidth="1"/>
    <col min="3841" max="3841" width="23.5703125" customWidth="1"/>
    <col min="3842" max="3842" width="49.85546875" customWidth="1"/>
    <col min="3843" max="3843" width="16" customWidth="1"/>
    <col min="3844" max="3844" width="13.42578125" customWidth="1"/>
    <col min="3845" max="3845" width="14" customWidth="1"/>
    <col min="3849" max="3849" width="13.42578125" customWidth="1"/>
    <col min="3850" max="3850" width="36.85546875" customWidth="1"/>
    <col min="3851" max="3851" width="15.7109375" customWidth="1"/>
    <col min="4097" max="4097" width="23.5703125" customWidth="1"/>
    <col min="4098" max="4098" width="49.85546875" customWidth="1"/>
    <col min="4099" max="4099" width="16" customWidth="1"/>
    <col min="4100" max="4100" width="13.42578125" customWidth="1"/>
    <col min="4101" max="4101" width="14" customWidth="1"/>
    <col min="4105" max="4105" width="13.42578125" customWidth="1"/>
    <col min="4106" max="4106" width="36.85546875" customWidth="1"/>
    <col min="4107" max="4107" width="15.7109375" customWidth="1"/>
    <col min="4353" max="4353" width="23.5703125" customWidth="1"/>
    <col min="4354" max="4354" width="49.85546875" customWidth="1"/>
    <col min="4355" max="4355" width="16" customWidth="1"/>
    <col min="4356" max="4356" width="13.42578125" customWidth="1"/>
    <col min="4357" max="4357" width="14" customWidth="1"/>
    <col min="4361" max="4361" width="13.42578125" customWidth="1"/>
    <col min="4362" max="4362" width="36.85546875" customWidth="1"/>
    <col min="4363" max="4363" width="15.7109375" customWidth="1"/>
    <col min="4609" max="4609" width="23.5703125" customWidth="1"/>
    <col min="4610" max="4610" width="49.85546875" customWidth="1"/>
    <col min="4611" max="4611" width="16" customWidth="1"/>
    <col min="4612" max="4612" width="13.42578125" customWidth="1"/>
    <col min="4613" max="4613" width="14" customWidth="1"/>
    <col min="4617" max="4617" width="13.42578125" customWidth="1"/>
    <col min="4618" max="4618" width="36.85546875" customWidth="1"/>
    <col min="4619" max="4619" width="15.7109375" customWidth="1"/>
    <col min="4865" max="4865" width="23.5703125" customWidth="1"/>
    <col min="4866" max="4866" width="49.85546875" customWidth="1"/>
    <col min="4867" max="4867" width="16" customWidth="1"/>
    <col min="4868" max="4868" width="13.42578125" customWidth="1"/>
    <col min="4869" max="4869" width="14" customWidth="1"/>
    <col min="4873" max="4873" width="13.42578125" customWidth="1"/>
    <col min="4874" max="4874" width="36.85546875" customWidth="1"/>
    <col min="4875" max="4875" width="15.7109375" customWidth="1"/>
    <col min="5121" max="5121" width="23.5703125" customWidth="1"/>
    <col min="5122" max="5122" width="49.85546875" customWidth="1"/>
    <col min="5123" max="5123" width="16" customWidth="1"/>
    <col min="5124" max="5124" width="13.42578125" customWidth="1"/>
    <col min="5125" max="5125" width="14" customWidth="1"/>
    <col min="5129" max="5129" width="13.42578125" customWidth="1"/>
    <col min="5130" max="5130" width="36.85546875" customWidth="1"/>
    <col min="5131" max="5131" width="15.7109375" customWidth="1"/>
    <col min="5377" max="5377" width="23.5703125" customWidth="1"/>
    <col min="5378" max="5378" width="49.85546875" customWidth="1"/>
    <col min="5379" max="5379" width="16" customWidth="1"/>
    <col min="5380" max="5380" width="13.42578125" customWidth="1"/>
    <col min="5381" max="5381" width="14" customWidth="1"/>
    <col min="5385" max="5385" width="13.42578125" customWidth="1"/>
    <col min="5386" max="5386" width="36.85546875" customWidth="1"/>
    <col min="5387" max="5387" width="15.7109375" customWidth="1"/>
    <col min="5633" max="5633" width="23.5703125" customWidth="1"/>
    <col min="5634" max="5634" width="49.85546875" customWidth="1"/>
    <col min="5635" max="5635" width="16" customWidth="1"/>
    <col min="5636" max="5636" width="13.42578125" customWidth="1"/>
    <col min="5637" max="5637" width="14" customWidth="1"/>
    <col min="5641" max="5641" width="13.42578125" customWidth="1"/>
    <col min="5642" max="5642" width="36.85546875" customWidth="1"/>
    <col min="5643" max="5643" width="15.7109375" customWidth="1"/>
    <col min="5889" max="5889" width="23.5703125" customWidth="1"/>
    <col min="5890" max="5890" width="49.85546875" customWidth="1"/>
    <col min="5891" max="5891" width="16" customWidth="1"/>
    <col min="5892" max="5892" width="13.42578125" customWidth="1"/>
    <col min="5893" max="5893" width="14" customWidth="1"/>
    <col min="5897" max="5897" width="13.42578125" customWidth="1"/>
    <col min="5898" max="5898" width="36.85546875" customWidth="1"/>
    <col min="5899" max="5899" width="15.7109375" customWidth="1"/>
    <col min="6145" max="6145" width="23.5703125" customWidth="1"/>
    <col min="6146" max="6146" width="49.85546875" customWidth="1"/>
    <col min="6147" max="6147" width="16" customWidth="1"/>
    <col min="6148" max="6148" width="13.42578125" customWidth="1"/>
    <col min="6149" max="6149" width="14" customWidth="1"/>
    <col min="6153" max="6153" width="13.42578125" customWidth="1"/>
    <col min="6154" max="6154" width="36.85546875" customWidth="1"/>
    <col min="6155" max="6155" width="15.7109375" customWidth="1"/>
    <col min="6401" max="6401" width="23.5703125" customWidth="1"/>
    <col min="6402" max="6402" width="49.85546875" customWidth="1"/>
    <col min="6403" max="6403" width="16" customWidth="1"/>
    <col min="6404" max="6404" width="13.42578125" customWidth="1"/>
    <col min="6405" max="6405" width="14" customWidth="1"/>
    <col min="6409" max="6409" width="13.42578125" customWidth="1"/>
    <col min="6410" max="6410" width="36.85546875" customWidth="1"/>
    <col min="6411" max="6411" width="15.7109375" customWidth="1"/>
    <col min="6657" max="6657" width="23.5703125" customWidth="1"/>
    <col min="6658" max="6658" width="49.85546875" customWidth="1"/>
    <col min="6659" max="6659" width="16" customWidth="1"/>
    <col min="6660" max="6660" width="13.42578125" customWidth="1"/>
    <col min="6661" max="6661" width="14" customWidth="1"/>
    <col min="6665" max="6665" width="13.42578125" customWidth="1"/>
    <col min="6666" max="6666" width="36.85546875" customWidth="1"/>
    <col min="6667" max="6667" width="15.7109375" customWidth="1"/>
    <col min="6913" max="6913" width="23.5703125" customWidth="1"/>
    <col min="6914" max="6914" width="49.85546875" customWidth="1"/>
    <col min="6915" max="6915" width="16" customWidth="1"/>
    <col min="6916" max="6916" width="13.42578125" customWidth="1"/>
    <col min="6917" max="6917" width="14" customWidth="1"/>
    <col min="6921" max="6921" width="13.42578125" customWidth="1"/>
    <col min="6922" max="6922" width="36.85546875" customWidth="1"/>
    <col min="6923" max="6923" width="15.7109375" customWidth="1"/>
    <col min="7169" max="7169" width="23.5703125" customWidth="1"/>
    <col min="7170" max="7170" width="49.85546875" customWidth="1"/>
    <col min="7171" max="7171" width="16" customWidth="1"/>
    <col min="7172" max="7172" width="13.42578125" customWidth="1"/>
    <col min="7173" max="7173" width="14" customWidth="1"/>
    <col min="7177" max="7177" width="13.42578125" customWidth="1"/>
    <col min="7178" max="7178" width="36.85546875" customWidth="1"/>
    <col min="7179" max="7179" width="15.7109375" customWidth="1"/>
    <col min="7425" max="7425" width="23.5703125" customWidth="1"/>
    <col min="7426" max="7426" width="49.85546875" customWidth="1"/>
    <col min="7427" max="7427" width="16" customWidth="1"/>
    <col min="7428" max="7428" width="13.42578125" customWidth="1"/>
    <col min="7429" max="7429" width="14" customWidth="1"/>
    <col min="7433" max="7433" width="13.42578125" customWidth="1"/>
    <col min="7434" max="7434" width="36.85546875" customWidth="1"/>
    <col min="7435" max="7435" width="15.7109375" customWidth="1"/>
    <col min="7681" max="7681" width="23.5703125" customWidth="1"/>
    <col min="7682" max="7682" width="49.85546875" customWidth="1"/>
    <col min="7683" max="7683" width="16" customWidth="1"/>
    <col min="7684" max="7684" width="13.42578125" customWidth="1"/>
    <col min="7685" max="7685" width="14" customWidth="1"/>
    <col min="7689" max="7689" width="13.42578125" customWidth="1"/>
    <col min="7690" max="7690" width="36.85546875" customWidth="1"/>
    <col min="7691" max="7691" width="15.7109375" customWidth="1"/>
    <col min="7937" max="7937" width="23.5703125" customWidth="1"/>
    <col min="7938" max="7938" width="49.85546875" customWidth="1"/>
    <col min="7939" max="7939" width="16" customWidth="1"/>
    <col min="7940" max="7940" width="13.42578125" customWidth="1"/>
    <col min="7941" max="7941" width="14" customWidth="1"/>
    <col min="7945" max="7945" width="13.42578125" customWidth="1"/>
    <col min="7946" max="7946" width="36.85546875" customWidth="1"/>
    <col min="7947" max="7947" width="15.7109375" customWidth="1"/>
    <col min="8193" max="8193" width="23.5703125" customWidth="1"/>
    <col min="8194" max="8194" width="49.85546875" customWidth="1"/>
    <col min="8195" max="8195" width="16" customWidth="1"/>
    <col min="8196" max="8196" width="13.42578125" customWidth="1"/>
    <col min="8197" max="8197" width="14" customWidth="1"/>
    <col min="8201" max="8201" width="13.42578125" customWidth="1"/>
    <col min="8202" max="8202" width="36.85546875" customWidth="1"/>
    <col min="8203" max="8203" width="15.7109375" customWidth="1"/>
    <col min="8449" max="8449" width="23.5703125" customWidth="1"/>
    <col min="8450" max="8450" width="49.85546875" customWidth="1"/>
    <col min="8451" max="8451" width="16" customWidth="1"/>
    <col min="8452" max="8452" width="13.42578125" customWidth="1"/>
    <col min="8453" max="8453" width="14" customWidth="1"/>
    <col min="8457" max="8457" width="13.42578125" customWidth="1"/>
    <col min="8458" max="8458" width="36.85546875" customWidth="1"/>
    <col min="8459" max="8459" width="15.7109375" customWidth="1"/>
    <col min="8705" max="8705" width="23.5703125" customWidth="1"/>
    <col min="8706" max="8706" width="49.85546875" customWidth="1"/>
    <col min="8707" max="8707" width="16" customWidth="1"/>
    <col min="8708" max="8708" width="13.42578125" customWidth="1"/>
    <col min="8709" max="8709" width="14" customWidth="1"/>
    <col min="8713" max="8713" width="13.42578125" customWidth="1"/>
    <col min="8714" max="8714" width="36.85546875" customWidth="1"/>
    <col min="8715" max="8715" width="15.7109375" customWidth="1"/>
    <col min="8961" max="8961" width="23.5703125" customWidth="1"/>
    <col min="8962" max="8962" width="49.85546875" customWidth="1"/>
    <col min="8963" max="8963" width="16" customWidth="1"/>
    <col min="8964" max="8964" width="13.42578125" customWidth="1"/>
    <col min="8965" max="8965" width="14" customWidth="1"/>
    <col min="8969" max="8969" width="13.42578125" customWidth="1"/>
    <col min="8970" max="8970" width="36.85546875" customWidth="1"/>
    <col min="8971" max="8971" width="15.7109375" customWidth="1"/>
    <col min="9217" max="9217" width="23.5703125" customWidth="1"/>
    <col min="9218" max="9218" width="49.85546875" customWidth="1"/>
    <col min="9219" max="9219" width="16" customWidth="1"/>
    <col min="9220" max="9220" width="13.42578125" customWidth="1"/>
    <col min="9221" max="9221" width="14" customWidth="1"/>
    <col min="9225" max="9225" width="13.42578125" customWidth="1"/>
    <col min="9226" max="9226" width="36.85546875" customWidth="1"/>
    <col min="9227" max="9227" width="15.7109375" customWidth="1"/>
    <col min="9473" max="9473" width="23.5703125" customWidth="1"/>
    <col min="9474" max="9474" width="49.85546875" customWidth="1"/>
    <col min="9475" max="9475" width="16" customWidth="1"/>
    <col min="9476" max="9476" width="13.42578125" customWidth="1"/>
    <col min="9477" max="9477" width="14" customWidth="1"/>
    <col min="9481" max="9481" width="13.42578125" customWidth="1"/>
    <col min="9482" max="9482" width="36.85546875" customWidth="1"/>
    <col min="9483" max="9483" width="15.7109375" customWidth="1"/>
    <col min="9729" max="9729" width="23.5703125" customWidth="1"/>
    <col min="9730" max="9730" width="49.85546875" customWidth="1"/>
    <col min="9731" max="9731" width="16" customWidth="1"/>
    <col min="9732" max="9732" width="13.42578125" customWidth="1"/>
    <col min="9733" max="9733" width="14" customWidth="1"/>
    <col min="9737" max="9737" width="13.42578125" customWidth="1"/>
    <col min="9738" max="9738" width="36.85546875" customWidth="1"/>
    <col min="9739" max="9739" width="15.7109375" customWidth="1"/>
    <col min="9985" max="9985" width="23.5703125" customWidth="1"/>
    <col min="9986" max="9986" width="49.85546875" customWidth="1"/>
    <col min="9987" max="9987" width="16" customWidth="1"/>
    <col min="9988" max="9988" width="13.42578125" customWidth="1"/>
    <col min="9989" max="9989" width="14" customWidth="1"/>
    <col min="9993" max="9993" width="13.42578125" customWidth="1"/>
    <col min="9994" max="9994" width="36.85546875" customWidth="1"/>
    <col min="9995" max="9995" width="15.7109375" customWidth="1"/>
    <col min="10241" max="10241" width="23.5703125" customWidth="1"/>
    <col min="10242" max="10242" width="49.85546875" customWidth="1"/>
    <col min="10243" max="10243" width="16" customWidth="1"/>
    <col min="10244" max="10244" width="13.42578125" customWidth="1"/>
    <col min="10245" max="10245" width="14" customWidth="1"/>
    <col min="10249" max="10249" width="13.42578125" customWidth="1"/>
    <col min="10250" max="10250" width="36.85546875" customWidth="1"/>
    <col min="10251" max="10251" width="15.7109375" customWidth="1"/>
    <col min="10497" max="10497" width="23.5703125" customWidth="1"/>
    <col min="10498" max="10498" width="49.85546875" customWidth="1"/>
    <col min="10499" max="10499" width="16" customWidth="1"/>
    <col min="10500" max="10500" width="13.42578125" customWidth="1"/>
    <col min="10501" max="10501" width="14" customWidth="1"/>
    <col min="10505" max="10505" width="13.42578125" customWidth="1"/>
    <col min="10506" max="10506" width="36.85546875" customWidth="1"/>
    <col min="10507" max="10507" width="15.7109375" customWidth="1"/>
    <col min="10753" max="10753" width="23.5703125" customWidth="1"/>
    <col min="10754" max="10754" width="49.85546875" customWidth="1"/>
    <col min="10755" max="10755" width="16" customWidth="1"/>
    <col min="10756" max="10756" width="13.42578125" customWidth="1"/>
    <col min="10757" max="10757" width="14" customWidth="1"/>
    <col min="10761" max="10761" width="13.42578125" customWidth="1"/>
    <col min="10762" max="10762" width="36.85546875" customWidth="1"/>
    <col min="10763" max="10763" width="15.7109375" customWidth="1"/>
    <col min="11009" max="11009" width="23.5703125" customWidth="1"/>
    <col min="11010" max="11010" width="49.85546875" customWidth="1"/>
    <col min="11011" max="11011" width="16" customWidth="1"/>
    <col min="11012" max="11012" width="13.42578125" customWidth="1"/>
    <col min="11013" max="11013" width="14" customWidth="1"/>
    <col min="11017" max="11017" width="13.42578125" customWidth="1"/>
    <col min="11018" max="11018" width="36.85546875" customWidth="1"/>
    <col min="11019" max="11019" width="15.7109375" customWidth="1"/>
    <col min="11265" max="11265" width="23.5703125" customWidth="1"/>
    <col min="11266" max="11266" width="49.85546875" customWidth="1"/>
    <col min="11267" max="11267" width="16" customWidth="1"/>
    <col min="11268" max="11268" width="13.42578125" customWidth="1"/>
    <col min="11269" max="11269" width="14" customWidth="1"/>
    <col min="11273" max="11273" width="13.42578125" customWidth="1"/>
    <col min="11274" max="11274" width="36.85546875" customWidth="1"/>
    <col min="11275" max="11275" width="15.7109375" customWidth="1"/>
    <col min="11521" max="11521" width="23.5703125" customWidth="1"/>
    <col min="11522" max="11522" width="49.85546875" customWidth="1"/>
    <col min="11523" max="11523" width="16" customWidth="1"/>
    <col min="11524" max="11524" width="13.42578125" customWidth="1"/>
    <col min="11525" max="11525" width="14" customWidth="1"/>
    <col min="11529" max="11529" width="13.42578125" customWidth="1"/>
    <col min="11530" max="11530" width="36.85546875" customWidth="1"/>
    <col min="11531" max="11531" width="15.7109375" customWidth="1"/>
    <col min="11777" max="11777" width="23.5703125" customWidth="1"/>
    <col min="11778" max="11778" width="49.85546875" customWidth="1"/>
    <col min="11779" max="11779" width="16" customWidth="1"/>
    <col min="11780" max="11780" width="13.42578125" customWidth="1"/>
    <col min="11781" max="11781" width="14" customWidth="1"/>
    <col min="11785" max="11785" width="13.42578125" customWidth="1"/>
    <col min="11786" max="11786" width="36.85546875" customWidth="1"/>
    <col min="11787" max="11787" width="15.7109375" customWidth="1"/>
    <col min="12033" max="12033" width="23.5703125" customWidth="1"/>
    <col min="12034" max="12034" width="49.85546875" customWidth="1"/>
    <col min="12035" max="12035" width="16" customWidth="1"/>
    <col min="12036" max="12036" width="13.42578125" customWidth="1"/>
    <col min="12037" max="12037" width="14" customWidth="1"/>
    <col min="12041" max="12041" width="13.42578125" customWidth="1"/>
    <col min="12042" max="12042" width="36.85546875" customWidth="1"/>
    <col min="12043" max="12043" width="15.7109375" customWidth="1"/>
    <col min="12289" max="12289" width="23.5703125" customWidth="1"/>
    <col min="12290" max="12290" width="49.85546875" customWidth="1"/>
    <col min="12291" max="12291" width="16" customWidth="1"/>
    <col min="12292" max="12292" width="13.42578125" customWidth="1"/>
    <col min="12293" max="12293" width="14" customWidth="1"/>
    <col min="12297" max="12297" width="13.42578125" customWidth="1"/>
    <col min="12298" max="12298" width="36.85546875" customWidth="1"/>
    <col min="12299" max="12299" width="15.7109375" customWidth="1"/>
    <col min="12545" max="12545" width="23.5703125" customWidth="1"/>
    <col min="12546" max="12546" width="49.85546875" customWidth="1"/>
    <col min="12547" max="12547" width="16" customWidth="1"/>
    <col min="12548" max="12548" width="13.42578125" customWidth="1"/>
    <col min="12549" max="12549" width="14" customWidth="1"/>
    <col min="12553" max="12553" width="13.42578125" customWidth="1"/>
    <col min="12554" max="12554" width="36.85546875" customWidth="1"/>
    <col min="12555" max="12555" width="15.7109375" customWidth="1"/>
    <col min="12801" max="12801" width="23.5703125" customWidth="1"/>
    <col min="12802" max="12802" width="49.85546875" customWidth="1"/>
    <col min="12803" max="12803" width="16" customWidth="1"/>
    <col min="12804" max="12804" width="13.42578125" customWidth="1"/>
    <col min="12805" max="12805" width="14" customWidth="1"/>
    <col min="12809" max="12809" width="13.42578125" customWidth="1"/>
    <col min="12810" max="12810" width="36.85546875" customWidth="1"/>
    <col min="12811" max="12811" width="15.7109375" customWidth="1"/>
    <col min="13057" max="13057" width="23.5703125" customWidth="1"/>
    <col min="13058" max="13058" width="49.85546875" customWidth="1"/>
    <col min="13059" max="13059" width="16" customWidth="1"/>
    <col min="13060" max="13060" width="13.42578125" customWidth="1"/>
    <col min="13061" max="13061" width="14" customWidth="1"/>
    <col min="13065" max="13065" width="13.42578125" customWidth="1"/>
    <col min="13066" max="13066" width="36.85546875" customWidth="1"/>
    <col min="13067" max="13067" width="15.7109375" customWidth="1"/>
    <col min="13313" max="13313" width="23.5703125" customWidth="1"/>
    <col min="13314" max="13314" width="49.85546875" customWidth="1"/>
    <col min="13315" max="13315" width="16" customWidth="1"/>
    <col min="13316" max="13316" width="13.42578125" customWidth="1"/>
    <col min="13317" max="13317" width="14" customWidth="1"/>
    <col min="13321" max="13321" width="13.42578125" customWidth="1"/>
    <col min="13322" max="13322" width="36.85546875" customWidth="1"/>
    <col min="13323" max="13323" width="15.7109375" customWidth="1"/>
    <col min="13569" max="13569" width="23.5703125" customWidth="1"/>
    <col min="13570" max="13570" width="49.85546875" customWidth="1"/>
    <col min="13571" max="13571" width="16" customWidth="1"/>
    <col min="13572" max="13572" width="13.42578125" customWidth="1"/>
    <col min="13573" max="13573" width="14" customWidth="1"/>
    <col min="13577" max="13577" width="13.42578125" customWidth="1"/>
    <col min="13578" max="13578" width="36.85546875" customWidth="1"/>
    <col min="13579" max="13579" width="15.7109375" customWidth="1"/>
    <col min="13825" max="13825" width="23.5703125" customWidth="1"/>
    <col min="13826" max="13826" width="49.85546875" customWidth="1"/>
    <col min="13827" max="13827" width="16" customWidth="1"/>
    <col min="13828" max="13828" width="13.42578125" customWidth="1"/>
    <col min="13829" max="13829" width="14" customWidth="1"/>
    <col min="13833" max="13833" width="13.42578125" customWidth="1"/>
    <col min="13834" max="13834" width="36.85546875" customWidth="1"/>
    <col min="13835" max="13835" width="15.7109375" customWidth="1"/>
    <col min="14081" max="14081" width="23.5703125" customWidth="1"/>
    <col min="14082" max="14082" width="49.85546875" customWidth="1"/>
    <col min="14083" max="14083" width="16" customWidth="1"/>
    <col min="14084" max="14084" width="13.42578125" customWidth="1"/>
    <col min="14085" max="14085" width="14" customWidth="1"/>
    <col min="14089" max="14089" width="13.42578125" customWidth="1"/>
    <col min="14090" max="14090" width="36.85546875" customWidth="1"/>
    <col min="14091" max="14091" width="15.7109375" customWidth="1"/>
    <col min="14337" max="14337" width="23.5703125" customWidth="1"/>
    <col min="14338" max="14338" width="49.85546875" customWidth="1"/>
    <col min="14339" max="14339" width="16" customWidth="1"/>
    <col min="14340" max="14340" width="13.42578125" customWidth="1"/>
    <col min="14341" max="14341" width="14" customWidth="1"/>
    <col min="14345" max="14345" width="13.42578125" customWidth="1"/>
    <col min="14346" max="14346" width="36.85546875" customWidth="1"/>
    <col min="14347" max="14347" width="15.7109375" customWidth="1"/>
    <col min="14593" max="14593" width="23.5703125" customWidth="1"/>
    <col min="14594" max="14594" width="49.85546875" customWidth="1"/>
    <col min="14595" max="14595" width="16" customWidth="1"/>
    <col min="14596" max="14596" width="13.42578125" customWidth="1"/>
    <col min="14597" max="14597" width="14" customWidth="1"/>
    <col min="14601" max="14601" width="13.42578125" customWidth="1"/>
    <col min="14602" max="14602" width="36.85546875" customWidth="1"/>
    <col min="14603" max="14603" width="15.7109375" customWidth="1"/>
    <col min="14849" max="14849" width="23.5703125" customWidth="1"/>
    <col min="14850" max="14850" width="49.85546875" customWidth="1"/>
    <col min="14851" max="14851" width="16" customWidth="1"/>
    <col min="14852" max="14852" width="13.42578125" customWidth="1"/>
    <col min="14853" max="14853" width="14" customWidth="1"/>
    <col min="14857" max="14857" width="13.42578125" customWidth="1"/>
    <col min="14858" max="14858" width="36.85546875" customWidth="1"/>
    <col min="14859" max="14859" width="15.7109375" customWidth="1"/>
    <col min="15105" max="15105" width="23.5703125" customWidth="1"/>
    <col min="15106" max="15106" width="49.85546875" customWidth="1"/>
    <col min="15107" max="15107" width="16" customWidth="1"/>
    <col min="15108" max="15108" width="13.42578125" customWidth="1"/>
    <col min="15109" max="15109" width="14" customWidth="1"/>
    <col min="15113" max="15113" width="13.42578125" customWidth="1"/>
    <col min="15114" max="15114" width="36.85546875" customWidth="1"/>
    <col min="15115" max="15115" width="15.7109375" customWidth="1"/>
    <col min="15361" max="15361" width="23.5703125" customWidth="1"/>
    <col min="15362" max="15362" width="49.85546875" customWidth="1"/>
    <col min="15363" max="15363" width="16" customWidth="1"/>
    <col min="15364" max="15364" width="13.42578125" customWidth="1"/>
    <col min="15365" max="15365" width="14" customWidth="1"/>
    <col min="15369" max="15369" width="13.42578125" customWidth="1"/>
    <col min="15370" max="15370" width="36.85546875" customWidth="1"/>
    <col min="15371" max="15371" width="15.7109375" customWidth="1"/>
    <col min="15617" max="15617" width="23.5703125" customWidth="1"/>
    <col min="15618" max="15618" width="49.85546875" customWidth="1"/>
    <col min="15619" max="15619" width="16" customWidth="1"/>
    <col min="15620" max="15620" width="13.42578125" customWidth="1"/>
    <col min="15621" max="15621" width="14" customWidth="1"/>
    <col min="15625" max="15625" width="13.42578125" customWidth="1"/>
    <col min="15626" max="15626" width="36.85546875" customWidth="1"/>
    <col min="15627" max="15627" width="15.7109375" customWidth="1"/>
    <col min="15873" max="15873" width="23.5703125" customWidth="1"/>
    <col min="15874" max="15874" width="49.85546875" customWidth="1"/>
    <col min="15875" max="15875" width="16" customWidth="1"/>
    <col min="15876" max="15876" width="13.42578125" customWidth="1"/>
    <col min="15877" max="15877" width="14" customWidth="1"/>
    <col min="15881" max="15881" width="13.42578125" customWidth="1"/>
    <col min="15882" max="15882" width="36.85546875" customWidth="1"/>
    <col min="15883" max="15883" width="15.7109375" customWidth="1"/>
    <col min="16129" max="16129" width="23.5703125" customWidth="1"/>
    <col min="16130" max="16130" width="49.85546875" customWidth="1"/>
    <col min="16131" max="16131" width="16" customWidth="1"/>
    <col min="16132" max="16132" width="13.42578125" customWidth="1"/>
    <col min="16133" max="16133" width="14" customWidth="1"/>
    <col min="16137" max="16137" width="13.42578125" customWidth="1"/>
    <col min="16138" max="16138" width="36.85546875" customWidth="1"/>
    <col min="16139" max="16139" width="15.7109375" customWidth="1"/>
  </cols>
  <sheetData>
    <row r="1" spans="1:12" ht="15" x14ac:dyDescent="0.25">
      <c r="A1" s="181" t="s">
        <v>19</v>
      </c>
      <c r="B1" s="181"/>
      <c r="C1" s="181"/>
      <c r="D1" s="181"/>
      <c r="E1" s="181"/>
      <c r="F1" s="181"/>
      <c r="G1" s="181"/>
      <c r="H1" s="181"/>
    </row>
    <row r="2" spans="1:12" ht="15.75" thickBot="1" x14ac:dyDescent="0.3">
      <c r="A2" s="53"/>
      <c r="B2" s="53"/>
      <c r="C2" s="53"/>
      <c r="D2" s="182" t="s">
        <v>20</v>
      </c>
      <c r="E2" s="182"/>
      <c r="F2" s="182"/>
      <c r="G2" s="182"/>
      <c r="H2" s="182"/>
    </row>
    <row r="3" spans="1:12" ht="15.75" thickBot="1" x14ac:dyDescent="0.3">
      <c r="A3" s="54" t="s">
        <v>21</v>
      </c>
      <c r="B3" s="54" t="s">
        <v>22</v>
      </c>
      <c r="C3" s="54" t="s">
        <v>23</v>
      </c>
      <c r="D3" s="55" t="s">
        <v>24</v>
      </c>
      <c r="E3" s="55" t="s">
        <v>25</v>
      </c>
      <c r="F3" s="55" t="s">
        <v>26</v>
      </c>
      <c r="G3" s="55" t="s">
        <v>27</v>
      </c>
      <c r="H3" s="55" t="s">
        <v>28</v>
      </c>
      <c r="J3" s="56" t="s">
        <v>22</v>
      </c>
      <c r="K3" s="57" t="s">
        <v>23</v>
      </c>
      <c r="L3" s="57" t="s">
        <v>29</v>
      </c>
    </row>
    <row r="4" spans="1:12" x14ac:dyDescent="0.2">
      <c r="A4" s="58">
        <v>1</v>
      </c>
      <c r="B4" s="58" t="s">
        <v>30</v>
      </c>
      <c r="C4" s="58" t="s">
        <v>31</v>
      </c>
      <c r="D4" s="59">
        <v>1.33</v>
      </c>
      <c r="E4" s="59">
        <v>0.56999999999999995</v>
      </c>
      <c r="F4" s="59">
        <v>1.1100000000000001</v>
      </c>
      <c r="G4" s="59">
        <v>0.14000000000000001</v>
      </c>
      <c r="H4" s="59">
        <v>0.06</v>
      </c>
      <c r="I4" t="s">
        <v>32</v>
      </c>
      <c r="J4" s="60" t="str">
        <f>B4</f>
        <v>COLANTA LTDA</v>
      </c>
      <c r="K4" s="61" t="str">
        <f t="shared" ref="K4:K11" si="0">C4</f>
        <v>890904478-6</v>
      </c>
      <c r="L4" s="62" t="str">
        <f t="shared" ref="L4:L11" si="1">I4</f>
        <v>MEDELLIN</v>
      </c>
    </row>
    <row r="5" spans="1:12" x14ac:dyDescent="0.2">
      <c r="A5" s="58">
        <v>2</v>
      </c>
      <c r="B5" s="58" t="s">
        <v>33</v>
      </c>
      <c r="C5" s="58" t="s">
        <v>34</v>
      </c>
      <c r="D5" s="59">
        <v>1.56</v>
      </c>
      <c r="E5" s="59">
        <v>0.41</v>
      </c>
      <c r="F5" s="59">
        <v>7.07</v>
      </c>
      <c r="G5" s="59">
        <v>0.18</v>
      </c>
      <c r="H5" s="59">
        <v>0.1</v>
      </c>
      <c r="I5" t="s">
        <v>32</v>
      </c>
      <c r="J5" s="63" t="str">
        <f>B5</f>
        <v>INDUSTRIA DE ALIMENTOS ZENÚ S.A.S</v>
      </c>
      <c r="K5" s="64" t="str">
        <f t="shared" si="0"/>
        <v>811035741-2</v>
      </c>
      <c r="L5" s="62" t="str">
        <f t="shared" si="1"/>
        <v>MEDELLIN</v>
      </c>
    </row>
    <row r="6" spans="1:12" x14ac:dyDescent="0.2">
      <c r="A6" s="58">
        <v>3</v>
      </c>
      <c r="B6" s="58" t="s">
        <v>35</v>
      </c>
      <c r="C6" s="58" t="s">
        <v>36</v>
      </c>
      <c r="D6" s="59">
        <v>0.73</v>
      </c>
      <c r="E6" s="59">
        <v>0.79</v>
      </c>
      <c r="F6" s="59">
        <v>1.39</v>
      </c>
      <c r="G6" s="59">
        <v>0.25</v>
      </c>
      <c r="H6" s="59">
        <v>0.05</v>
      </c>
      <c r="I6" t="s">
        <v>37</v>
      </c>
      <c r="J6" s="60" t="str">
        <f t="shared" ref="J6:J10" si="2">B6</f>
        <v>ALIMENTOS LA CALI S.A.S.</v>
      </c>
      <c r="K6" s="64" t="str">
        <f t="shared" si="0"/>
        <v>890329874-3</v>
      </c>
      <c r="L6" s="62" t="str">
        <f t="shared" si="1"/>
        <v>PALMIRA</v>
      </c>
    </row>
    <row r="7" spans="1:12" x14ac:dyDescent="0.2">
      <c r="A7" s="58">
        <v>4</v>
      </c>
      <c r="B7" s="65" t="s">
        <v>38</v>
      </c>
      <c r="C7" s="66" t="s">
        <v>39</v>
      </c>
      <c r="D7" s="67">
        <v>1.97</v>
      </c>
      <c r="E7" s="67">
        <v>0.77</v>
      </c>
      <c r="F7" s="67">
        <v>8.5299999999999994</v>
      </c>
      <c r="G7" s="67">
        <v>0.8</v>
      </c>
      <c r="H7" s="67">
        <v>0.18</v>
      </c>
      <c r="I7" s="68" t="s">
        <v>40</v>
      </c>
      <c r="J7" s="63" t="str">
        <f t="shared" si="2"/>
        <v>GRUPO EMPRESARIAL RUBIANO NAVARRO</v>
      </c>
      <c r="K7" s="64" t="str">
        <f t="shared" si="0"/>
        <v>901145602-5</v>
      </c>
      <c r="L7" s="62" t="str">
        <f t="shared" si="1"/>
        <v>FLORENCIA</v>
      </c>
    </row>
    <row r="8" spans="1:12" x14ac:dyDescent="0.2">
      <c r="A8" s="58">
        <v>5</v>
      </c>
      <c r="B8" s="58" t="s">
        <v>41</v>
      </c>
      <c r="C8" s="58" t="s">
        <v>42</v>
      </c>
      <c r="D8" s="59">
        <v>2.5</v>
      </c>
      <c r="E8" s="59">
        <v>0.39</v>
      </c>
      <c r="F8" s="59">
        <v>44.97</v>
      </c>
      <c r="G8" s="59">
        <v>0.32</v>
      </c>
      <c r="H8" s="59">
        <v>0.19</v>
      </c>
      <c r="I8" s="69" t="s">
        <v>43</v>
      </c>
      <c r="J8" s="60" t="str">
        <f t="shared" si="2"/>
        <v>INTEGRA ASOCIADOS SAS</v>
      </c>
      <c r="K8" s="64" t="str">
        <f t="shared" si="0"/>
        <v>900391165-8</v>
      </c>
      <c r="L8" s="62" t="str">
        <f t="shared" si="1"/>
        <v>PASTO</v>
      </c>
    </row>
    <row r="9" spans="1:12" x14ac:dyDescent="0.2">
      <c r="A9" s="58">
        <v>6</v>
      </c>
      <c r="B9" s="58" t="s">
        <v>44</v>
      </c>
      <c r="C9" s="58" t="s">
        <v>45</v>
      </c>
      <c r="D9" s="70">
        <v>9.9</v>
      </c>
      <c r="E9" s="70">
        <v>0.37</v>
      </c>
      <c r="F9" s="70">
        <v>11.89</v>
      </c>
      <c r="G9" s="70">
        <v>0.26</v>
      </c>
      <c r="H9" s="70">
        <v>0.16</v>
      </c>
      <c r="I9" s="68" t="s">
        <v>46</v>
      </c>
      <c r="J9" s="63" t="str">
        <f t="shared" si="2"/>
        <v>COMERCIALIZADORA DISFRUVER S.A.S</v>
      </c>
      <c r="K9" s="64" t="str">
        <f t="shared" si="0"/>
        <v>900135976-8</v>
      </c>
      <c r="L9" s="62" t="str">
        <f t="shared" si="1"/>
        <v>BOGOTA</v>
      </c>
    </row>
    <row r="10" spans="1:12" x14ac:dyDescent="0.2">
      <c r="A10" s="58">
        <v>7</v>
      </c>
      <c r="B10" s="58" t="s">
        <v>47</v>
      </c>
      <c r="C10" s="58" t="s">
        <v>48</v>
      </c>
      <c r="D10" s="71">
        <v>7.44</v>
      </c>
      <c r="E10" s="72">
        <v>0.33</v>
      </c>
      <c r="F10" s="73">
        <v>11.34</v>
      </c>
      <c r="G10" s="73">
        <v>0.22</v>
      </c>
      <c r="H10" s="72">
        <v>0.15</v>
      </c>
      <c r="I10" s="68" t="s">
        <v>40</v>
      </c>
      <c r="J10" s="63" t="str">
        <f t="shared" si="2"/>
        <v>AVESUR FLORENCIA CA ZOMAC S.A.S</v>
      </c>
      <c r="K10" s="64" t="str">
        <f t="shared" si="0"/>
        <v>901249274-1</v>
      </c>
      <c r="L10" s="74" t="str">
        <f t="shared" si="1"/>
        <v>FLORENCIA</v>
      </c>
    </row>
    <row r="11" spans="1:12" ht="13.5" thickBot="1" x14ac:dyDescent="0.25">
      <c r="A11" s="58"/>
      <c r="B11" s="58" t="s">
        <v>49</v>
      </c>
      <c r="C11" s="58" t="s">
        <v>50</v>
      </c>
      <c r="D11" s="71">
        <v>1</v>
      </c>
      <c r="E11" s="72">
        <v>0.48</v>
      </c>
      <c r="F11" s="73">
        <v>4.01</v>
      </c>
      <c r="G11" s="73">
        <v>0.26</v>
      </c>
      <c r="H11" s="72">
        <v>0.13</v>
      </c>
      <c r="I11" s="68" t="s">
        <v>43</v>
      </c>
      <c r="J11" s="75" t="str">
        <f>B11</f>
        <v>CHANCHOLANDIA SAS</v>
      </c>
      <c r="K11" s="76" t="str">
        <f t="shared" si="0"/>
        <v>900780345-6</v>
      </c>
      <c r="L11" s="77" t="str">
        <f t="shared" si="1"/>
        <v>PASTO</v>
      </c>
    </row>
    <row r="12" spans="1:12" ht="13.5" thickBot="1" x14ac:dyDescent="0.25">
      <c r="A12" s="78"/>
      <c r="B12" s="79"/>
      <c r="C12" s="78"/>
      <c r="D12" s="80"/>
      <c r="E12" s="80"/>
      <c r="F12" s="80"/>
      <c r="G12" s="80"/>
      <c r="H12" s="80"/>
      <c r="J12" s="81"/>
      <c r="K12" s="82"/>
      <c r="L12" s="82"/>
    </row>
    <row r="13" spans="1:12" ht="13.5" thickBot="1" x14ac:dyDescent="0.25">
      <c r="A13" s="178" t="s">
        <v>51</v>
      </c>
      <c r="B13" s="179"/>
      <c r="C13" s="180"/>
      <c r="D13" s="83">
        <f>AVERAGE(D4:D11)</f>
        <v>3.3037500000000004</v>
      </c>
      <c r="E13" s="84">
        <f>AVERAGE(E4:E11)</f>
        <v>0.51375000000000004</v>
      </c>
      <c r="F13" s="83">
        <f>AVERAGE(F4:F11)</f>
        <v>11.288750000000002</v>
      </c>
      <c r="G13" s="83">
        <f>AVERAGE(G4:G11)</f>
        <v>0.30375000000000008</v>
      </c>
      <c r="H13" s="83">
        <f>AVERAGE(H4:H11)</f>
        <v>0.1275</v>
      </c>
    </row>
    <row r="14" spans="1:12" ht="13.5" thickBot="1" x14ac:dyDescent="0.25">
      <c r="A14" s="178" t="s">
        <v>52</v>
      </c>
      <c r="B14" s="179"/>
      <c r="C14" s="180"/>
      <c r="D14" s="85">
        <f>MEDIAN(D4:D11)</f>
        <v>1.7650000000000001</v>
      </c>
      <c r="E14" s="86">
        <f>MEDIAN(E4:E11)</f>
        <v>0.44499999999999995</v>
      </c>
      <c r="F14" s="85">
        <f>MEDIAN(F4:F11)</f>
        <v>7.8</v>
      </c>
      <c r="G14" s="86">
        <f>MEDIAN(G4:G11)</f>
        <v>0.255</v>
      </c>
      <c r="H14" s="86">
        <f>MEDIAN(H4:H11)</f>
        <v>0.14000000000000001</v>
      </c>
    </row>
    <row r="15" spans="1:12" ht="13.5" thickBot="1" x14ac:dyDescent="0.25">
      <c r="A15" s="178" t="s">
        <v>53</v>
      </c>
      <c r="B15" s="179"/>
      <c r="C15" s="180"/>
      <c r="D15" s="86">
        <f>TRIMMEAN(D4:D11,0.1)</f>
        <v>3.3037500000000004</v>
      </c>
      <c r="E15" s="86">
        <f>TRIMMEAN(E4:E11,0.1)</f>
        <v>0.51375000000000004</v>
      </c>
      <c r="F15" s="86">
        <f>TRIMMEAN(F4:F11,0.1)</f>
        <v>11.288750000000002</v>
      </c>
      <c r="G15" s="86">
        <f>TRIMMEAN(G4:G11,0.1)</f>
        <v>0.30375000000000008</v>
      </c>
      <c r="H15" s="86">
        <f>TRIMMEAN(H4:H11,0.1)</f>
        <v>0.1275</v>
      </c>
    </row>
    <row r="16" spans="1:12" ht="13.5" thickBot="1" x14ac:dyDescent="0.25">
      <c r="A16" s="178" t="s">
        <v>54</v>
      </c>
      <c r="B16" s="179"/>
      <c r="C16" s="180"/>
      <c r="D16" s="86">
        <f>STDEV(D4:D11)</f>
        <v>3.4207724169508014</v>
      </c>
      <c r="E16" s="86">
        <f>STDEV(E4:E11)</f>
        <v>0.17999503961419105</v>
      </c>
      <c r="F16" s="86">
        <f>STDEV(F4:F11)</f>
        <v>14.216548141916469</v>
      </c>
      <c r="G16" s="85">
        <f>STDEV(G4:G11)</f>
        <v>0.20784180110294045</v>
      </c>
      <c r="H16" s="85">
        <f>STDEV(H4:H11)</f>
        <v>5.2847489465982625E-2</v>
      </c>
    </row>
    <row r="17" spans="1:10" x14ac:dyDescent="0.2">
      <c r="A17" s="79"/>
      <c r="B17" s="79"/>
      <c r="C17" s="79"/>
      <c r="D17" s="79"/>
      <c r="E17" s="79"/>
      <c r="F17" s="79"/>
      <c r="G17" s="79"/>
      <c r="H17" s="79"/>
    </row>
    <row r="18" spans="1:10" x14ac:dyDescent="0.2">
      <c r="A18" s="79"/>
      <c r="B18" s="79"/>
      <c r="C18" s="79"/>
      <c r="D18" s="79"/>
      <c r="E18" s="79"/>
      <c r="F18" s="79"/>
      <c r="G18" s="79"/>
      <c r="H18" s="79"/>
    </row>
    <row r="19" spans="1:10" s="87" customFormat="1" x14ac:dyDescent="0.2">
      <c r="A19" s="73"/>
      <c r="B19" s="73" t="s">
        <v>30</v>
      </c>
      <c r="C19" s="73" t="s">
        <v>31</v>
      </c>
      <c r="D19" s="70">
        <v>1.33</v>
      </c>
      <c r="E19" s="70">
        <v>0.56999999999999995</v>
      </c>
      <c r="F19" s="70">
        <v>1.1100000000000001</v>
      </c>
      <c r="G19" s="70">
        <v>0.14000000000000001</v>
      </c>
      <c r="H19" s="70">
        <v>0.06</v>
      </c>
      <c r="J19" s="88"/>
    </row>
    <row r="20" spans="1:10" s="87" customFormat="1" x14ac:dyDescent="0.2">
      <c r="A20" s="73"/>
      <c r="B20" s="73" t="s">
        <v>33</v>
      </c>
      <c r="C20" s="73" t="s">
        <v>34</v>
      </c>
      <c r="D20" s="70">
        <v>1.56</v>
      </c>
      <c r="E20" s="70">
        <v>0.41</v>
      </c>
      <c r="F20" s="70">
        <v>7.07</v>
      </c>
      <c r="G20" s="70">
        <v>0.18</v>
      </c>
      <c r="H20" s="70">
        <v>0.1</v>
      </c>
      <c r="J20" s="88"/>
    </row>
    <row r="21" spans="1:10" s="87" customFormat="1" x14ac:dyDescent="0.2">
      <c r="A21" s="73"/>
      <c r="B21" s="73" t="s">
        <v>35</v>
      </c>
      <c r="C21" s="73" t="s">
        <v>36</v>
      </c>
      <c r="D21" s="70">
        <v>0.73</v>
      </c>
      <c r="E21" s="70">
        <v>0.79</v>
      </c>
      <c r="F21" s="70">
        <v>1.39</v>
      </c>
      <c r="G21" s="70">
        <v>0.25</v>
      </c>
      <c r="H21" s="70">
        <v>0.05</v>
      </c>
      <c r="J21" s="88"/>
    </row>
    <row r="22" spans="1:10" s="87" customFormat="1" x14ac:dyDescent="0.2">
      <c r="A22" s="73"/>
      <c r="B22" s="73" t="s">
        <v>38</v>
      </c>
      <c r="C22" s="73" t="s">
        <v>39</v>
      </c>
      <c r="D22" s="70">
        <v>1.97</v>
      </c>
      <c r="E22" s="70">
        <v>0.77</v>
      </c>
      <c r="F22" s="70">
        <v>8.5299999999999994</v>
      </c>
      <c r="G22" s="70">
        <v>0.8</v>
      </c>
      <c r="H22" s="70">
        <v>0.18</v>
      </c>
      <c r="I22" s="87" t="s">
        <v>40</v>
      </c>
      <c r="J22" s="88"/>
    </row>
    <row r="23" spans="1:10" s="87" customFormat="1" x14ac:dyDescent="0.2">
      <c r="A23" s="73"/>
      <c r="B23" s="73" t="s">
        <v>55</v>
      </c>
      <c r="C23" s="73" t="s">
        <v>56</v>
      </c>
      <c r="D23" s="89">
        <v>4.8499999999999996</v>
      </c>
      <c r="E23" s="89">
        <v>0.47</v>
      </c>
      <c r="F23" s="89">
        <v>13.38</v>
      </c>
      <c r="G23" s="89">
        <v>0.56000000000000005</v>
      </c>
      <c r="H23" s="89">
        <v>0.28999999999999998</v>
      </c>
      <c r="J23" s="88"/>
    </row>
    <row r="24" spans="1:10" s="87" customFormat="1" x14ac:dyDescent="0.2">
      <c r="A24" s="73"/>
      <c r="B24" s="73" t="s">
        <v>41</v>
      </c>
      <c r="C24" s="73" t="s">
        <v>42</v>
      </c>
      <c r="D24" s="70">
        <v>2.5</v>
      </c>
      <c r="E24" s="70">
        <v>0.39</v>
      </c>
      <c r="F24" s="70">
        <v>44.97</v>
      </c>
      <c r="G24" s="70">
        <v>0.32</v>
      </c>
      <c r="H24" s="70">
        <v>0.19</v>
      </c>
      <c r="J24" s="88"/>
    </row>
    <row r="25" spans="1:10" s="87" customFormat="1" x14ac:dyDescent="0.2">
      <c r="A25" s="73"/>
      <c r="B25" s="73" t="s">
        <v>57</v>
      </c>
      <c r="C25" s="73" t="s">
        <v>58</v>
      </c>
      <c r="D25" s="70">
        <v>11.6</v>
      </c>
      <c r="E25" s="70">
        <v>0.26</v>
      </c>
      <c r="F25" s="70">
        <v>50.6</v>
      </c>
      <c r="G25" s="70">
        <v>0.46</v>
      </c>
      <c r="H25" s="70">
        <v>0.33</v>
      </c>
      <c r="I25" s="87" t="s">
        <v>59</v>
      </c>
      <c r="J25" s="88"/>
    </row>
    <row r="26" spans="1:10" s="87" customFormat="1" x14ac:dyDescent="0.2">
      <c r="A26" s="73"/>
      <c r="B26" s="73" t="s">
        <v>60</v>
      </c>
      <c r="C26" s="73" t="s">
        <v>61</v>
      </c>
      <c r="D26" s="70">
        <v>11.45</v>
      </c>
      <c r="E26" s="70">
        <v>0.33</v>
      </c>
      <c r="F26" s="70">
        <v>136.66999999999999</v>
      </c>
      <c r="G26" s="70">
        <v>0.19</v>
      </c>
      <c r="H26" s="70">
        <v>0.13</v>
      </c>
      <c r="I26" s="87" t="s">
        <v>46</v>
      </c>
      <c r="J26" s="88"/>
    </row>
    <row r="27" spans="1:10" s="94" customFormat="1" x14ac:dyDescent="0.2">
      <c r="A27" s="90"/>
      <c r="B27" s="91" t="s">
        <v>47</v>
      </c>
      <c r="C27" s="90" t="s">
        <v>48</v>
      </c>
      <c r="D27" s="92">
        <v>7.44</v>
      </c>
      <c r="E27" s="93">
        <v>0.33</v>
      </c>
      <c r="F27" s="90">
        <v>11.34</v>
      </c>
      <c r="G27" s="90">
        <v>0.22</v>
      </c>
      <c r="H27" s="93">
        <v>0.15</v>
      </c>
      <c r="I27" s="94" t="s">
        <v>40</v>
      </c>
      <c r="J27" s="95"/>
    </row>
    <row r="28" spans="1:10" s="94" customFormat="1" ht="25.5" x14ac:dyDescent="0.2">
      <c r="A28" s="90"/>
      <c r="B28" s="96" t="s">
        <v>62</v>
      </c>
      <c r="C28" s="90" t="s">
        <v>63</v>
      </c>
      <c r="D28" s="92">
        <v>139.19999999999999</v>
      </c>
      <c r="E28" s="97">
        <v>0.01</v>
      </c>
      <c r="F28" s="92">
        <v>1409.85</v>
      </c>
      <c r="G28" s="92">
        <v>0.22</v>
      </c>
      <c r="H28" s="97">
        <v>0.22</v>
      </c>
      <c r="I28" s="98" t="s">
        <v>40</v>
      </c>
      <c r="J28" s="95"/>
    </row>
    <row r="29" spans="1:10" s="94" customFormat="1" ht="25.5" x14ac:dyDescent="0.2">
      <c r="A29" s="90"/>
      <c r="B29" s="96" t="s">
        <v>64</v>
      </c>
      <c r="C29" s="92" t="s">
        <v>65</v>
      </c>
      <c r="D29" s="99">
        <v>5.31</v>
      </c>
      <c r="E29" s="99">
        <v>0.25</v>
      </c>
      <c r="F29" s="99">
        <v>58.56</v>
      </c>
      <c r="G29" s="99">
        <v>0.47</v>
      </c>
      <c r="H29" s="99">
        <v>0.35</v>
      </c>
      <c r="J29" s="95"/>
    </row>
    <row r="30" spans="1:10" s="87" customFormat="1" x14ac:dyDescent="0.2">
      <c r="A30" s="73"/>
      <c r="B30" s="100" t="s">
        <v>66</v>
      </c>
      <c r="C30" s="73">
        <v>80500134</v>
      </c>
      <c r="D30" s="70">
        <v>76.099999999999994</v>
      </c>
      <c r="E30" s="70">
        <v>0.03</v>
      </c>
      <c r="F30" s="70">
        <v>332.73</v>
      </c>
      <c r="G30" s="70">
        <v>0.39</v>
      </c>
      <c r="H30" s="70">
        <v>0.37</v>
      </c>
      <c r="I30" s="87" t="s">
        <v>67</v>
      </c>
      <c r="J30" s="88"/>
    </row>
    <row r="31" spans="1:10" s="87" customFormat="1" x14ac:dyDescent="0.2">
      <c r="A31" s="73"/>
      <c r="B31" s="73" t="s">
        <v>68</v>
      </c>
      <c r="C31" s="73" t="s">
        <v>69</v>
      </c>
      <c r="D31" s="70">
        <v>6.68</v>
      </c>
      <c r="E31" s="70">
        <v>0.24</v>
      </c>
      <c r="F31" s="70">
        <v>12.22</v>
      </c>
      <c r="G31" s="70">
        <v>0.27</v>
      </c>
      <c r="H31" s="70">
        <v>0.2</v>
      </c>
      <c r="I31" s="87" t="s">
        <v>46</v>
      </c>
      <c r="J31" s="88"/>
    </row>
    <row r="32" spans="1:10" s="94" customFormat="1" x14ac:dyDescent="0.2">
      <c r="A32" s="90"/>
      <c r="B32" s="96" t="s">
        <v>70</v>
      </c>
      <c r="C32" s="92" t="s">
        <v>71</v>
      </c>
      <c r="D32" s="97">
        <v>7.76</v>
      </c>
      <c r="E32" s="97">
        <v>0.21</v>
      </c>
      <c r="F32" s="97">
        <v>120.93</v>
      </c>
      <c r="G32" s="97">
        <v>0.54</v>
      </c>
      <c r="H32" s="97">
        <v>0.42</v>
      </c>
      <c r="I32" s="94" t="s">
        <v>46</v>
      </c>
      <c r="J32" s="95"/>
    </row>
    <row r="33" spans="1:10" s="94" customFormat="1" x14ac:dyDescent="0.2">
      <c r="A33" s="90"/>
      <c r="B33" s="90" t="s">
        <v>72</v>
      </c>
      <c r="C33" s="90" t="s">
        <v>73</v>
      </c>
      <c r="D33" s="101">
        <v>57.65</v>
      </c>
      <c r="E33" s="101">
        <v>0.16</v>
      </c>
      <c r="F33" s="101">
        <v>55.92</v>
      </c>
      <c r="G33" s="101">
        <v>0.4</v>
      </c>
      <c r="H33" s="101">
        <v>0.33</v>
      </c>
      <c r="I33" s="94" t="s">
        <v>37</v>
      </c>
      <c r="J33" s="95"/>
    </row>
    <row r="34" spans="1:10" s="87" customFormat="1" x14ac:dyDescent="0.2">
      <c r="A34" s="73"/>
      <c r="B34" s="73" t="s">
        <v>74</v>
      </c>
      <c r="C34" s="73" t="s">
        <v>75</v>
      </c>
      <c r="D34" s="70">
        <v>14.85</v>
      </c>
      <c r="E34" s="70">
        <v>0.24</v>
      </c>
      <c r="F34" s="70" t="s">
        <v>76</v>
      </c>
      <c r="G34" s="70">
        <v>0.27</v>
      </c>
      <c r="H34" s="70">
        <v>0.2</v>
      </c>
      <c r="I34" s="87" t="s">
        <v>77</v>
      </c>
      <c r="J34" s="88"/>
    </row>
    <row r="35" spans="1:10" s="87" customFormat="1" x14ac:dyDescent="0.2">
      <c r="A35" s="73"/>
      <c r="B35" s="73" t="s">
        <v>44</v>
      </c>
      <c r="C35" s="73" t="s">
        <v>45</v>
      </c>
      <c r="D35" s="70">
        <v>9.9</v>
      </c>
      <c r="E35" s="70">
        <v>0.37</v>
      </c>
      <c r="F35" s="70">
        <v>11.89</v>
      </c>
      <c r="G35" s="70">
        <v>0.26</v>
      </c>
      <c r="H35" s="70">
        <v>0.16</v>
      </c>
      <c r="I35" s="87" t="s">
        <v>46</v>
      </c>
      <c r="J35" s="88"/>
    </row>
    <row r="36" spans="1:10" s="87" customFormat="1" x14ac:dyDescent="0.2">
      <c r="A36" s="73"/>
      <c r="B36" s="73" t="s">
        <v>78</v>
      </c>
      <c r="C36" s="73">
        <v>900622492</v>
      </c>
      <c r="D36" s="70"/>
      <c r="E36" s="70"/>
      <c r="F36" s="70"/>
      <c r="G36" s="70"/>
      <c r="H36" s="70"/>
      <c r="J36" s="88"/>
    </row>
    <row r="37" spans="1:10" s="94" customFormat="1" x14ac:dyDescent="0.2">
      <c r="A37" s="90"/>
      <c r="B37" s="90" t="s">
        <v>79</v>
      </c>
      <c r="C37" s="90" t="s">
        <v>80</v>
      </c>
      <c r="D37" s="101">
        <v>31.85</v>
      </c>
      <c r="E37" s="101">
        <v>0.03</v>
      </c>
      <c r="F37" s="101">
        <v>661.97</v>
      </c>
      <c r="G37" s="101">
        <v>1.04</v>
      </c>
      <c r="H37" s="101">
        <v>1</v>
      </c>
      <c r="I37" s="94" t="s">
        <v>40</v>
      </c>
      <c r="J37" s="95"/>
    </row>
    <row r="38" spans="1:10" s="94" customFormat="1" x14ac:dyDescent="0.2">
      <c r="B38" s="90" t="s">
        <v>81</v>
      </c>
      <c r="C38" s="90" t="s">
        <v>82</v>
      </c>
      <c r="D38" s="90">
        <v>27.88</v>
      </c>
      <c r="E38" s="90">
        <v>0.1</v>
      </c>
      <c r="F38" s="90" t="s">
        <v>76</v>
      </c>
      <c r="G38" s="90">
        <v>0.28000000000000003</v>
      </c>
      <c r="H38" s="90">
        <v>0.25</v>
      </c>
      <c r="I38" s="94" t="s">
        <v>40</v>
      </c>
      <c r="J38" s="95"/>
    </row>
    <row r="39" spans="1:10" s="94" customFormat="1" x14ac:dyDescent="0.2">
      <c r="A39" s="102"/>
      <c r="B39" s="92" t="s">
        <v>83</v>
      </c>
      <c r="C39" s="90" t="s">
        <v>84</v>
      </c>
      <c r="D39" s="101">
        <v>70.48</v>
      </c>
      <c r="E39" s="101">
        <v>0.08</v>
      </c>
      <c r="F39" s="102">
        <v>4260.88</v>
      </c>
      <c r="G39" s="101">
        <v>0.21</v>
      </c>
      <c r="H39" s="101">
        <v>0.19</v>
      </c>
      <c r="I39" s="94" t="s">
        <v>40</v>
      </c>
      <c r="J39" s="95"/>
    </row>
    <row r="40" spans="1:10" s="87" customFormat="1" x14ac:dyDescent="0.2">
      <c r="A40" s="103"/>
      <c r="B40" s="104" t="s">
        <v>85</v>
      </c>
      <c r="C40" s="104" t="s">
        <v>86</v>
      </c>
      <c r="D40" s="70">
        <v>0.76</v>
      </c>
      <c r="E40" s="70">
        <v>0.73</v>
      </c>
      <c r="F40" s="103">
        <v>0.49</v>
      </c>
      <c r="G40" s="70">
        <v>0.12</v>
      </c>
      <c r="H40" s="70">
        <v>0.03</v>
      </c>
      <c r="I40" s="87" t="s">
        <v>87</v>
      </c>
      <c r="J40" s="88" t="s">
        <v>88</v>
      </c>
    </row>
    <row r="41" spans="1:10" s="87" customFormat="1" x14ac:dyDescent="0.2">
      <c r="A41" s="73"/>
      <c r="B41" s="100" t="s">
        <v>89</v>
      </c>
      <c r="C41" s="73" t="s">
        <v>90</v>
      </c>
      <c r="D41" s="70">
        <v>18.66</v>
      </c>
      <c r="E41" s="70">
        <v>0.01</v>
      </c>
      <c r="F41" s="70">
        <v>322.94</v>
      </c>
      <c r="G41" s="70">
        <v>0.22</v>
      </c>
      <c r="H41" s="70">
        <v>0.21</v>
      </c>
      <c r="I41" s="87" t="s">
        <v>40</v>
      </c>
      <c r="J41" s="88" t="s">
        <v>88</v>
      </c>
    </row>
    <row r="42" spans="1:10" s="87" customFormat="1" x14ac:dyDescent="0.2">
      <c r="A42" s="103"/>
      <c r="B42" s="71" t="s">
        <v>91</v>
      </c>
      <c r="C42" s="73" t="s">
        <v>92</v>
      </c>
      <c r="D42" s="70">
        <v>23.79</v>
      </c>
      <c r="E42" s="70">
        <v>0.28000000000000003</v>
      </c>
      <c r="F42" s="103">
        <v>1.83</v>
      </c>
      <c r="G42" s="70">
        <v>0.06</v>
      </c>
      <c r="H42" s="70">
        <v>0.04</v>
      </c>
      <c r="I42" s="87" t="s">
        <v>46</v>
      </c>
      <c r="J42" s="88"/>
    </row>
    <row r="43" spans="1:10" s="87" customFormat="1" x14ac:dyDescent="0.2">
      <c r="A43" s="103"/>
      <c r="B43" s="71" t="s">
        <v>93</v>
      </c>
      <c r="C43" s="73" t="s">
        <v>94</v>
      </c>
      <c r="D43" s="70">
        <v>5.4</v>
      </c>
      <c r="E43" s="70">
        <v>0.26</v>
      </c>
      <c r="F43" s="103">
        <v>74.66</v>
      </c>
      <c r="G43" s="70">
        <v>0.15</v>
      </c>
      <c r="H43" s="70">
        <v>0.11</v>
      </c>
      <c r="I43" s="87" t="s">
        <v>77</v>
      </c>
      <c r="J43" s="88"/>
    </row>
    <row r="44" spans="1:10" s="87" customFormat="1" x14ac:dyDescent="0.2">
      <c r="A44" s="103"/>
      <c r="B44" s="58" t="s">
        <v>49</v>
      </c>
      <c r="C44" s="73" t="s">
        <v>50</v>
      </c>
      <c r="D44" s="70">
        <v>1</v>
      </c>
      <c r="E44" s="70">
        <v>0.48</v>
      </c>
      <c r="F44" s="103">
        <v>4.01</v>
      </c>
      <c r="G44" s="70">
        <v>0.26</v>
      </c>
      <c r="H44" s="70">
        <v>0.13</v>
      </c>
      <c r="I44" s="87" t="s">
        <v>43</v>
      </c>
      <c r="J44" s="88"/>
    </row>
    <row r="45" spans="1:10" s="87" customFormat="1" x14ac:dyDescent="0.2">
      <c r="B45" s="73" t="s">
        <v>95</v>
      </c>
      <c r="C45" s="73" t="s">
        <v>96</v>
      </c>
      <c r="D45" s="186" t="s">
        <v>97</v>
      </c>
      <c r="E45" s="186"/>
      <c r="F45" s="186"/>
      <c r="G45" s="186"/>
      <c r="H45" s="186"/>
      <c r="J45" s="88"/>
    </row>
    <row r="46" spans="1:10" s="87" customFormat="1" x14ac:dyDescent="0.2">
      <c r="A46" s="73"/>
      <c r="B46" s="105" t="s">
        <v>98</v>
      </c>
      <c r="C46" s="73" t="s">
        <v>99</v>
      </c>
      <c r="D46" s="187" t="s">
        <v>97</v>
      </c>
      <c r="E46" s="187"/>
      <c r="F46" s="187"/>
      <c r="G46" s="187"/>
      <c r="H46" s="187"/>
      <c r="J46" s="88"/>
    </row>
    <row r="48" spans="1:10" x14ac:dyDescent="0.2">
      <c r="A48" s="53" t="s">
        <v>100</v>
      </c>
      <c r="B48" s="53"/>
      <c r="C48" s="53"/>
      <c r="D48" s="53"/>
      <c r="E48" s="53"/>
      <c r="F48" s="53"/>
    </row>
    <row r="49" spans="1:6" x14ac:dyDescent="0.2">
      <c r="A49" s="53" t="s">
        <v>101</v>
      </c>
      <c r="B49" s="53"/>
      <c r="C49" s="53"/>
      <c r="D49" s="53"/>
      <c r="E49" s="53"/>
      <c r="F49" s="53"/>
    </row>
    <row r="50" spans="1:6" x14ac:dyDescent="0.2">
      <c r="A50" s="53"/>
      <c r="B50" s="53"/>
      <c r="C50" s="53"/>
      <c r="D50" s="53"/>
      <c r="E50" s="53"/>
      <c r="F50" s="53"/>
    </row>
    <row r="51" spans="1:6" x14ac:dyDescent="0.2">
      <c r="A51" s="53"/>
      <c r="B51" s="53"/>
      <c r="C51" s="53"/>
      <c r="D51" s="53"/>
      <c r="E51" s="53"/>
      <c r="F51" s="53"/>
    </row>
    <row r="52" spans="1:6" ht="13.5" thickBot="1" x14ac:dyDescent="0.25">
      <c r="A52" s="53"/>
      <c r="B52" s="53"/>
      <c r="C52" s="53"/>
      <c r="D52" s="53"/>
      <c r="E52" s="53"/>
      <c r="F52" s="53"/>
    </row>
    <row r="53" spans="1:6" ht="45" x14ac:dyDescent="0.2">
      <c r="A53" s="188" t="s">
        <v>102</v>
      </c>
      <c r="B53" s="188" t="s">
        <v>103</v>
      </c>
      <c r="C53" s="188" t="s">
        <v>104</v>
      </c>
      <c r="D53" s="188" t="s">
        <v>105</v>
      </c>
      <c r="E53" s="106" t="s">
        <v>106</v>
      </c>
      <c r="F53" s="53"/>
    </row>
    <row r="54" spans="1:6" ht="30.75" thickBot="1" x14ac:dyDescent="0.25">
      <c r="A54" s="189"/>
      <c r="B54" s="189"/>
      <c r="C54" s="189"/>
      <c r="D54" s="189"/>
      <c r="E54" s="107" t="s">
        <v>107</v>
      </c>
      <c r="F54" s="53"/>
    </row>
    <row r="55" spans="1:6" ht="14.25" x14ac:dyDescent="0.2">
      <c r="A55" s="108" t="s">
        <v>108</v>
      </c>
      <c r="B55" s="109">
        <v>-50</v>
      </c>
      <c r="C55" s="109">
        <v>-11</v>
      </c>
      <c r="D55" s="109">
        <v>-20</v>
      </c>
      <c r="E55" s="190">
        <v>50112000</v>
      </c>
      <c r="F55" s="53"/>
    </row>
    <row r="56" spans="1:6" ht="105" x14ac:dyDescent="0.2">
      <c r="A56" s="110" t="s">
        <v>109</v>
      </c>
      <c r="B56" s="109" t="s">
        <v>110</v>
      </c>
      <c r="C56" s="109" t="s">
        <v>111</v>
      </c>
      <c r="D56" s="109" t="s">
        <v>112</v>
      </c>
      <c r="E56" s="191"/>
      <c r="F56" s="53"/>
    </row>
    <row r="57" spans="1:6" ht="15" thickBot="1" x14ac:dyDescent="0.25">
      <c r="A57" s="111"/>
      <c r="B57" s="112" t="s">
        <v>113</v>
      </c>
      <c r="C57" s="113"/>
      <c r="D57" s="113"/>
      <c r="E57" s="192"/>
      <c r="F57" s="53"/>
    </row>
    <row r="58" spans="1:6" x14ac:dyDescent="0.2">
      <c r="A58" s="53"/>
      <c r="B58" s="53"/>
      <c r="C58" s="53"/>
      <c r="D58" s="53"/>
      <c r="E58" s="53"/>
      <c r="F58" s="53"/>
    </row>
    <row r="59" spans="1:6" x14ac:dyDescent="0.2">
      <c r="A59" s="53"/>
      <c r="B59" s="114">
        <v>2024</v>
      </c>
      <c r="C59" s="115"/>
      <c r="D59" s="53"/>
      <c r="E59" s="53"/>
      <c r="F59" s="53"/>
    </row>
    <row r="60" spans="1:6" ht="15" x14ac:dyDescent="0.25">
      <c r="A60" t="s">
        <v>114</v>
      </c>
      <c r="B60" s="116">
        <v>500000000</v>
      </c>
      <c r="C60" s="116"/>
      <c r="D60" s="53"/>
      <c r="E60" s="53"/>
      <c r="F60" s="53"/>
    </row>
    <row r="61" spans="1:6" ht="15" x14ac:dyDescent="0.25">
      <c r="A61" t="s">
        <v>115</v>
      </c>
      <c r="B61" s="116">
        <v>1300000</v>
      </c>
      <c r="C61" s="116"/>
      <c r="D61" s="53"/>
      <c r="E61" s="53"/>
      <c r="F61" s="53"/>
    </row>
    <row r="62" spans="1:6" x14ac:dyDescent="0.2">
      <c r="A62" t="s">
        <v>116</v>
      </c>
      <c r="B62" s="117">
        <f>B60/B61</f>
        <v>384.61538461538464</v>
      </c>
      <c r="C62" s="117"/>
      <c r="D62" s="53"/>
      <c r="E62" s="53"/>
      <c r="F62" s="53"/>
    </row>
    <row r="69" spans="1:12" ht="15" x14ac:dyDescent="0.25">
      <c r="A69" s="193" t="s">
        <v>117</v>
      </c>
      <c r="B69" s="193"/>
      <c r="C69" s="193"/>
      <c r="D69" s="193"/>
      <c r="E69" s="193"/>
      <c r="F69" s="193"/>
      <c r="G69" s="193"/>
      <c r="H69" s="193"/>
      <c r="I69" s="193"/>
      <c r="J69" s="193"/>
      <c r="K69" s="193"/>
      <c r="L69" s="193"/>
    </row>
    <row r="70" spans="1:12" ht="13.5" thickBot="1" x14ac:dyDescent="0.25">
      <c r="L70" s="118"/>
    </row>
    <row r="71" spans="1:12" ht="15.75" thickBot="1" x14ac:dyDescent="0.3">
      <c r="A71" s="119" t="s">
        <v>21</v>
      </c>
      <c r="B71" s="119" t="s">
        <v>22</v>
      </c>
      <c r="C71" s="119" t="s">
        <v>23</v>
      </c>
      <c r="D71" s="120" t="s">
        <v>24</v>
      </c>
      <c r="E71" s="120" t="s">
        <v>25</v>
      </c>
      <c r="F71" s="120" t="s">
        <v>26</v>
      </c>
      <c r="G71" s="120" t="s">
        <v>27</v>
      </c>
      <c r="H71" s="120" t="s">
        <v>28</v>
      </c>
      <c r="J71" s="56" t="s">
        <v>22</v>
      </c>
      <c r="K71" s="57" t="s">
        <v>23</v>
      </c>
      <c r="L71" s="57" t="s">
        <v>29</v>
      </c>
    </row>
    <row r="72" spans="1:12" s="122" customFormat="1" ht="15" x14ac:dyDescent="0.25">
      <c r="A72" s="104">
        <v>1</v>
      </c>
      <c r="B72" s="104" t="s">
        <v>30</v>
      </c>
      <c r="C72" s="104" t="s">
        <v>31</v>
      </c>
      <c r="D72" s="121">
        <v>1.07</v>
      </c>
      <c r="E72" s="121">
        <v>0.55000000000000004</v>
      </c>
      <c r="F72" s="121">
        <v>1.1200000000000001</v>
      </c>
      <c r="G72" s="121">
        <v>7.0000000000000007E-2</v>
      </c>
      <c r="H72" s="121">
        <v>0.03</v>
      </c>
      <c r="I72" s="122" t="s">
        <v>32</v>
      </c>
      <c r="J72" s="60" t="str">
        <f t="shared" ref="J72:K79" si="3">B72</f>
        <v>COLANTA LTDA</v>
      </c>
      <c r="K72" s="61" t="str">
        <f t="shared" si="3"/>
        <v>890904478-6</v>
      </c>
      <c r="L72" s="62" t="str">
        <f t="shared" ref="L72:L79" si="4">I72</f>
        <v>MEDELLIN</v>
      </c>
    </row>
    <row r="73" spans="1:12" s="122" customFormat="1" ht="15" x14ac:dyDescent="0.25">
      <c r="A73" s="104">
        <v>2</v>
      </c>
      <c r="B73" s="104" t="s">
        <v>33</v>
      </c>
      <c r="C73" s="104" t="s">
        <v>34</v>
      </c>
      <c r="D73" s="121">
        <v>2.5</v>
      </c>
      <c r="E73" s="121">
        <v>0.38</v>
      </c>
      <c r="F73" s="121">
        <v>10.61</v>
      </c>
      <c r="G73" s="121">
        <v>0.17</v>
      </c>
      <c r="H73" s="121">
        <v>0.1</v>
      </c>
      <c r="I73" s="122" t="s">
        <v>32</v>
      </c>
      <c r="J73" s="63" t="str">
        <f t="shared" si="3"/>
        <v>INDUSTRIA DE ALIMENTOS ZENÚ S.A.S</v>
      </c>
      <c r="K73" s="64" t="str">
        <f t="shared" si="3"/>
        <v>811035741-2</v>
      </c>
      <c r="L73" s="62" t="str">
        <f t="shared" si="4"/>
        <v>MEDELLIN</v>
      </c>
    </row>
    <row r="74" spans="1:12" s="123" customFormat="1" ht="15" x14ac:dyDescent="0.25">
      <c r="A74" s="104">
        <v>3</v>
      </c>
      <c r="B74" s="104" t="s">
        <v>35</v>
      </c>
      <c r="C74" s="104" t="s">
        <v>36</v>
      </c>
      <c r="D74" s="121">
        <v>0.78</v>
      </c>
      <c r="E74" s="121">
        <v>0.79</v>
      </c>
      <c r="F74" s="121">
        <v>0.14000000000000001</v>
      </c>
      <c r="G74" s="121">
        <v>0.01</v>
      </c>
      <c r="H74" s="121">
        <v>0</v>
      </c>
      <c r="I74" s="123" t="s">
        <v>37</v>
      </c>
      <c r="J74" s="63" t="str">
        <f t="shared" si="3"/>
        <v>ALIMENTOS LA CALI S.A.S.</v>
      </c>
      <c r="K74" s="64" t="str">
        <f t="shared" si="3"/>
        <v>890329874-3</v>
      </c>
      <c r="L74" s="62" t="str">
        <f t="shared" si="4"/>
        <v>PALMIRA</v>
      </c>
    </row>
    <row r="75" spans="1:12" s="122" customFormat="1" ht="24" x14ac:dyDescent="0.25">
      <c r="A75" s="104">
        <v>4</v>
      </c>
      <c r="B75" s="124" t="s">
        <v>64</v>
      </c>
      <c r="C75" s="125" t="s">
        <v>65</v>
      </c>
      <c r="D75" s="126">
        <v>4.12</v>
      </c>
      <c r="E75" s="126">
        <v>0.28000000000000003</v>
      </c>
      <c r="F75" s="126">
        <v>39.36</v>
      </c>
      <c r="G75" s="126">
        <v>0.42</v>
      </c>
      <c r="H75" s="126">
        <v>0.3</v>
      </c>
      <c r="I75" s="122" t="s">
        <v>118</v>
      </c>
      <c r="J75" s="63" t="str">
        <f t="shared" si="3"/>
        <v>MACS COMERCIALIZADORA Y DISTRIBUIDORA S.A.S</v>
      </c>
      <c r="K75" s="64" t="str">
        <f t="shared" si="3"/>
        <v>900540562-9</v>
      </c>
      <c r="L75" s="62" t="str">
        <f t="shared" si="4"/>
        <v>TOLIMA</v>
      </c>
    </row>
    <row r="76" spans="1:12" s="122" customFormat="1" ht="15" x14ac:dyDescent="0.25">
      <c r="A76" s="104">
        <v>5</v>
      </c>
      <c r="B76" s="104" t="s">
        <v>55</v>
      </c>
      <c r="C76" s="104" t="s">
        <v>56</v>
      </c>
      <c r="D76" s="121">
        <v>2.19</v>
      </c>
      <c r="E76" s="121">
        <v>0.77</v>
      </c>
      <c r="F76" s="121">
        <v>5.1100000000000003</v>
      </c>
      <c r="G76" s="121">
        <v>0.83</v>
      </c>
      <c r="H76" s="121">
        <v>0.18</v>
      </c>
      <c r="I76" s="122" t="s">
        <v>46</v>
      </c>
      <c r="J76" s="63" t="str">
        <f t="shared" si="3"/>
        <v>ALIMENTOS PROVERCOL</v>
      </c>
      <c r="K76" s="64" t="str">
        <f t="shared" si="3"/>
        <v>900557006-1</v>
      </c>
      <c r="L76" s="62" t="str">
        <f t="shared" si="4"/>
        <v>BOGOTA</v>
      </c>
    </row>
    <row r="77" spans="1:12" s="122" customFormat="1" ht="15" x14ac:dyDescent="0.25">
      <c r="A77" s="104">
        <v>6</v>
      </c>
      <c r="B77" s="104" t="s">
        <v>38</v>
      </c>
      <c r="C77" s="104" t="s">
        <v>39</v>
      </c>
      <c r="D77" s="121">
        <v>5.4</v>
      </c>
      <c r="E77" s="121">
        <v>0.74</v>
      </c>
      <c r="F77" s="121">
        <v>10.19</v>
      </c>
      <c r="G77" s="121">
        <v>0.67</v>
      </c>
      <c r="H77" s="121">
        <v>0.17</v>
      </c>
      <c r="I77" s="122" t="s">
        <v>40</v>
      </c>
      <c r="J77" s="63" t="str">
        <f t="shared" si="3"/>
        <v>GRUPO EMPRESARIAL RUBIANO NAVARRO</v>
      </c>
      <c r="K77" s="64" t="str">
        <f t="shared" si="3"/>
        <v>901145602-5</v>
      </c>
      <c r="L77" s="62" t="str">
        <f t="shared" si="4"/>
        <v>FLORENCIA</v>
      </c>
    </row>
    <row r="78" spans="1:12" s="122" customFormat="1" ht="15" x14ac:dyDescent="0.25">
      <c r="A78" s="104">
        <v>7</v>
      </c>
      <c r="B78" s="104" t="s">
        <v>85</v>
      </c>
      <c r="C78" s="104" t="s">
        <v>86</v>
      </c>
      <c r="D78" s="121">
        <v>1.1000000000000001</v>
      </c>
      <c r="E78" s="121">
        <v>0.76</v>
      </c>
      <c r="F78" s="121">
        <v>0.97</v>
      </c>
      <c r="G78" s="121">
        <v>0.18</v>
      </c>
      <c r="H78" s="121">
        <v>0.04</v>
      </c>
      <c r="I78" s="122" t="s">
        <v>87</v>
      </c>
      <c r="J78" s="63" t="str">
        <f t="shared" si="3"/>
        <v>COLOMBINA S.A.</v>
      </c>
      <c r="K78" s="64" t="str">
        <f t="shared" si="3"/>
        <v>890301884-5</v>
      </c>
      <c r="L78" s="62" t="str">
        <f t="shared" si="4"/>
        <v>ZARZAL</v>
      </c>
    </row>
    <row r="79" spans="1:12" ht="15" x14ac:dyDescent="0.25">
      <c r="A79" s="104">
        <v>9</v>
      </c>
      <c r="B79" s="104" t="s">
        <v>57</v>
      </c>
      <c r="C79" s="104">
        <v>16511170</v>
      </c>
      <c r="D79" s="121">
        <v>9.33</v>
      </c>
      <c r="E79" s="121">
        <v>0.12</v>
      </c>
      <c r="F79" s="121">
        <v>16.149999999999999</v>
      </c>
      <c r="G79" s="121">
        <v>0.22</v>
      </c>
      <c r="H79" s="121">
        <v>0.19</v>
      </c>
      <c r="I79" s="122" t="s">
        <v>59</v>
      </c>
      <c r="J79" s="63" t="str">
        <f t="shared" si="3"/>
        <v>ELKIN ALONSO TOBON CAMPUZANO</v>
      </c>
      <c r="K79" s="64">
        <f t="shared" si="3"/>
        <v>16511170</v>
      </c>
      <c r="L79" s="62" t="str">
        <f t="shared" si="4"/>
        <v>BUENAVENTURA</v>
      </c>
    </row>
    <row r="80" spans="1:12" ht="13.5" thickBot="1" x14ac:dyDescent="0.25">
      <c r="A80" s="127"/>
      <c r="C80" s="127"/>
      <c r="D80" s="128"/>
      <c r="E80" s="128"/>
      <c r="F80" s="128"/>
      <c r="G80" s="128"/>
      <c r="H80" s="128"/>
      <c r="L80" s="129"/>
    </row>
    <row r="81" spans="1:12" ht="13.5" thickBot="1" x14ac:dyDescent="0.25">
      <c r="A81" s="183" t="s">
        <v>51</v>
      </c>
      <c r="B81" s="184"/>
      <c r="C81" s="185"/>
      <c r="D81" s="130">
        <f>AVERAGE(D72:D79)</f>
        <v>3.3112500000000002</v>
      </c>
      <c r="E81" s="130">
        <f>AVERAGE(E72:E79)</f>
        <v>0.54874999999999996</v>
      </c>
      <c r="F81" s="130">
        <f>AVERAGE(F72:F79)</f>
        <v>10.456250000000001</v>
      </c>
      <c r="G81" s="130">
        <f>AVERAGE(G72:G79)</f>
        <v>0.32125000000000004</v>
      </c>
      <c r="H81" s="130">
        <f>AVERAGE(H72:H79)</f>
        <v>0.12625</v>
      </c>
      <c r="L81" s="129"/>
    </row>
    <row r="82" spans="1:12" ht="13.5" thickBot="1" x14ac:dyDescent="0.25">
      <c r="A82" s="183" t="s">
        <v>52</v>
      </c>
      <c r="B82" s="184"/>
      <c r="C82" s="185"/>
      <c r="D82" s="131">
        <f>MEDIAN(D72:D79)</f>
        <v>2.3449999999999998</v>
      </c>
      <c r="E82" s="131">
        <f>MEDIAN(E72:E79)</f>
        <v>0.64500000000000002</v>
      </c>
      <c r="F82" s="131">
        <f>MEDIAN(F72:F79)</f>
        <v>7.65</v>
      </c>
      <c r="G82" s="131">
        <f>MEDIAN(G72:G79)</f>
        <v>0.2</v>
      </c>
      <c r="H82" s="131">
        <f>MEDIAN(H72:H79)</f>
        <v>0.13500000000000001</v>
      </c>
      <c r="J82" s="52" t="s">
        <v>119</v>
      </c>
      <c r="L82" s="129"/>
    </row>
    <row r="83" spans="1:12" ht="13.5" thickBot="1" x14ac:dyDescent="0.25">
      <c r="A83" s="183" t="s">
        <v>53</v>
      </c>
      <c r="B83" s="184"/>
      <c r="C83" s="185"/>
      <c r="D83" s="132">
        <f>TRIMMEAN(D72:D79,0.1)</f>
        <v>3.3112500000000002</v>
      </c>
      <c r="E83" s="132">
        <f>TRIMMEAN(E72:E79,0.1)</f>
        <v>0.54874999999999996</v>
      </c>
      <c r="F83" s="132">
        <f>TRIMMEAN(F72:F79,0.1)</f>
        <v>10.456250000000001</v>
      </c>
      <c r="G83" s="132">
        <f>TRIMMEAN(G72:G79,0.1)</f>
        <v>0.32125000000000004</v>
      </c>
      <c r="H83" s="132">
        <f>TRIMMEAN(H72:H79,0.1)</f>
        <v>0.12625</v>
      </c>
      <c r="J83" s="52" t="s">
        <v>120</v>
      </c>
      <c r="L83" s="129"/>
    </row>
    <row r="84" spans="1:12" ht="13.5" thickBot="1" x14ac:dyDescent="0.25">
      <c r="A84" s="183" t="s">
        <v>54</v>
      </c>
      <c r="B84" s="184"/>
      <c r="C84" s="185"/>
      <c r="D84" s="132">
        <f>STDEV(D72:D79)</f>
        <v>2.9149292444242962</v>
      </c>
      <c r="E84" s="132">
        <f>STDEV(E72:E79)</f>
        <v>0.25991413417291725</v>
      </c>
      <c r="F84" s="132">
        <f>STDEV(F72:F79)</f>
        <v>12.984067090641732</v>
      </c>
      <c r="G84" s="132">
        <f>STDEV(G72:G79)</f>
        <v>0.29357099409074555</v>
      </c>
      <c r="H84" s="132">
        <f>STDEV(H72:H79)</f>
        <v>0.10169105874447087</v>
      </c>
      <c r="J84" s="52" t="s">
        <v>121</v>
      </c>
      <c r="L84" s="129"/>
    </row>
    <row r="85" spans="1:12" x14ac:dyDescent="0.2">
      <c r="A85" s="127"/>
      <c r="C85" s="127"/>
      <c r="D85" s="133"/>
      <c r="E85" s="133"/>
      <c r="F85" s="133"/>
      <c r="G85" s="133"/>
      <c r="H85" s="133"/>
      <c r="J85" s="52" t="s">
        <v>122</v>
      </c>
      <c r="L85" s="129"/>
    </row>
    <row r="86" spans="1:12" x14ac:dyDescent="0.2">
      <c r="A86" s="134"/>
      <c r="C86" s="127"/>
      <c r="D86" s="133"/>
      <c r="E86" s="133"/>
      <c r="F86" s="133"/>
      <c r="G86" s="133"/>
      <c r="H86" s="133"/>
      <c r="J86" s="52" t="s">
        <v>123</v>
      </c>
      <c r="L86" s="129"/>
    </row>
    <row r="87" spans="1:12" x14ac:dyDescent="0.2">
      <c r="A87" s="127"/>
      <c r="C87" s="135"/>
      <c r="D87" s="128"/>
      <c r="E87" s="128"/>
      <c r="F87" s="128"/>
      <c r="G87" s="128"/>
      <c r="H87" s="128"/>
      <c r="L87" s="129"/>
    </row>
    <row r="97" spans="1:10" ht="15" x14ac:dyDescent="0.25">
      <c r="C97" s="116"/>
    </row>
    <row r="99" spans="1:10" ht="15" x14ac:dyDescent="0.25">
      <c r="A99" s="181"/>
      <c r="B99" s="181"/>
      <c r="C99" s="181"/>
      <c r="D99" s="181"/>
      <c r="E99" s="181"/>
      <c r="F99" s="181"/>
      <c r="G99" s="181"/>
      <c r="H99" s="181"/>
      <c r="I99" s="181"/>
      <c r="J99" s="181"/>
    </row>
    <row r="100" spans="1:10" ht="15" x14ac:dyDescent="0.25">
      <c r="A100" s="181" t="s">
        <v>124</v>
      </c>
      <c r="B100" s="181"/>
      <c r="C100" s="181"/>
      <c r="D100" s="181"/>
      <c r="E100" s="181"/>
      <c r="F100" s="181"/>
      <c r="G100" s="181"/>
      <c r="H100" s="181"/>
    </row>
    <row r="101" spans="1:10" ht="15.75" thickBot="1" x14ac:dyDescent="0.3">
      <c r="A101" s="53"/>
      <c r="B101" s="53"/>
      <c r="C101" s="53"/>
      <c r="D101" s="182" t="s">
        <v>125</v>
      </c>
      <c r="E101" s="182"/>
      <c r="F101" s="182"/>
      <c r="G101" s="182"/>
      <c r="H101" s="182"/>
    </row>
    <row r="102" spans="1:10" ht="13.5" thickBot="1" x14ac:dyDescent="0.25">
      <c r="A102" s="54" t="s">
        <v>21</v>
      </c>
      <c r="B102" s="54" t="s">
        <v>22</v>
      </c>
      <c r="C102" s="54" t="s">
        <v>23</v>
      </c>
      <c r="D102" s="55" t="s">
        <v>24</v>
      </c>
      <c r="E102" s="55" t="s">
        <v>25</v>
      </c>
      <c r="F102" s="55" t="s">
        <v>26</v>
      </c>
      <c r="G102" s="55" t="s">
        <v>27</v>
      </c>
      <c r="H102" s="55" t="s">
        <v>28</v>
      </c>
    </row>
    <row r="103" spans="1:10" x14ac:dyDescent="0.2">
      <c r="A103" s="58">
        <v>1</v>
      </c>
      <c r="B103" s="58" t="s">
        <v>30</v>
      </c>
      <c r="C103" s="58" t="s">
        <v>31</v>
      </c>
      <c r="D103" s="59">
        <v>1.24</v>
      </c>
      <c r="E103" s="59">
        <v>0.57999999999999996</v>
      </c>
      <c r="F103" s="59">
        <v>1.07</v>
      </c>
      <c r="G103" s="59">
        <v>0.13</v>
      </c>
      <c r="H103" s="59">
        <v>0.05</v>
      </c>
    </row>
    <row r="104" spans="1:10" x14ac:dyDescent="0.2">
      <c r="A104" s="58">
        <v>2</v>
      </c>
      <c r="B104" s="58" t="s">
        <v>33</v>
      </c>
      <c r="C104" s="58" t="s">
        <v>34</v>
      </c>
      <c r="D104" s="59">
        <v>2.08</v>
      </c>
      <c r="E104" s="59">
        <v>0.39</v>
      </c>
      <c r="F104" s="59">
        <v>7.04</v>
      </c>
      <c r="G104" s="59">
        <v>0.19</v>
      </c>
      <c r="H104" s="59">
        <v>0.11</v>
      </c>
    </row>
    <row r="105" spans="1:10" x14ac:dyDescent="0.2">
      <c r="A105" s="58">
        <v>3</v>
      </c>
      <c r="B105" s="58" t="s">
        <v>35</v>
      </c>
      <c r="C105" s="58" t="s">
        <v>36</v>
      </c>
      <c r="D105" s="59">
        <v>0.75</v>
      </c>
      <c r="E105" s="59">
        <v>0.81</v>
      </c>
      <c r="F105" s="59">
        <v>0.22</v>
      </c>
      <c r="G105" s="59">
        <v>0.05</v>
      </c>
      <c r="H105" s="59">
        <v>0</v>
      </c>
    </row>
    <row r="106" spans="1:10" ht="25.5" x14ac:dyDescent="0.2">
      <c r="A106" s="58">
        <v>4</v>
      </c>
      <c r="B106" s="65" t="s">
        <v>64</v>
      </c>
      <c r="C106" s="66" t="s">
        <v>65</v>
      </c>
      <c r="D106" s="67">
        <v>4.1100000000000003</v>
      </c>
      <c r="E106" s="67">
        <v>0.28000000000000003</v>
      </c>
      <c r="F106" s="67">
        <v>41.02</v>
      </c>
      <c r="G106" s="67">
        <v>0.41</v>
      </c>
      <c r="H106" s="67">
        <v>0.3</v>
      </c>
    </row>
    <row r="107" spans="1:10" x14ac:dyDescent="0.2">
      <c r="A107" s="58">
        <v>5</v>
      </c>
      <c r="B107" s="58" t="s">
        <v>55</v>
      </c>
      <c r="C107" s="58" t="s">
        <v>56</v>
      </c>
      <c r="D107" s="67">
        <v>13.81</v>
      </c>
      <c r="E107" s="67">
        <v>0.5</v>
      </c>
      <c r="F107" s="67">
        <v>9.3800000000000008</v>
      </c>
      <c r="G107" s="67">
        <v>1.05</v>
      </c>
      <c r="H107" s="67">
        <v>0.51</v>
      </c>
    </row>
    <row r="108" spans="1:10" x14ac:dyDescent="0.2">
      <c r="A108" s="58">
        <v>6</v>
      </c>
      <c r="B108" s="58" t="s">
        <v>41</v>
      </c>
      <c r="C108" s="58" t="s">
        <v>42</v>
      </c>
      <c r="D108" s="59">
        <v>1.47</v>
      </c>
      <c r="E108" s="59">
        <v>0.54</v>
      </c>
      <c r="F108" s="59">
        <v>12.8</v>
      </c>
      <c r="G108" s="59">
        <v>0.56000000000000005</v>
      </c>
      <c r="H108" s="59">
        <v>0.25</v>
      </c>
    </row>
    <row r="109" spans="1:10" x14ac:dyDescent="0.2">
      <c r="A109" s="58">
        <v>7</v>
      </c>
      <c r="B109" s="58" t="s">
        <v>95</v>
      </c>
      <c r="C109" s="58" t="s">
        <v>96</v>
      </c>
      <c r="D109" s="59">
        <v>19.97</v>
      </c>
      <c r="E109" s="59">
        <v>0.09</v>
      </c>
      <c r="F109" s="59">
        <v>1.41</v>
      </c>
      <c r="G109" s="59">
        <v>0.02</v>
      </c>
      <c r="H109" s="59">
        <v>0.01</v>
      </c>
    </row>
    <row r="110" spans="1:10" ht="13.5" thickBot="1" x14ac:dyDescent="0.25">
      <c r="A110" s="78"/>
      <c r="B110" s="79"/>
      <c r="C110" s="78"/>
      <c r="D110" s="80"/>
      <c r="E110" s="80"/>
      <c r="F110" s="80"/>
      <c r="G110" s="80"/>
      <c r="H110" s="80"/>
    </row>
    <row r="111" spans="1:10" ht="13.5" thickBot="1" x14ac:dyDescent="0.25">
      <c r="A111" s="178" t="s">
        <v>51</v>
      </c>
      <c r="B111" s="179"/>
      <c r="C111" s="180"/>
      <c r="D111" s="83">
        <f>AVERAGE(D103:D109)</f>
        <v>6.2042857142857146</v>
      </c>
      <c r="E111" s="83">
        <f>AVERAGE(E103:E109)</f>
        <v>0.45571428571428568</v>
      </c>
      <c r="F111" s="83">
        <f>AVERAGE(F103:F109)</f>
        <v>10.42</v>
      </c>
      <c r="G111" s="83">
        <f>AVERAGE(G103:G109)</f>
        <v>0.34428571428571431</v>
      </c>
      <c r="H111" s="83">
        <f>AVERAGE(H103:H109)</f>
        <v>0.17571428571428571</v>
      </c>
    </row>
    <row r="112" spans="1:10" ht="13.5" thickBot="1" x14ac:dyDescent="0.25">
      <c r="A112" s="178" t="s">
        <v>52</v>
      </c>
      <c r="B112" s="179"/>
      <c r="C112" s="180"/>
      <c r="D112" s="85">
        <f>MEDIAN(D103:D109)</f>
        <v>2.08</v>
      </c>
      <c r="E112" s="85">
        <f>MEDIAN(E103:E109)</f>
        <v>0.5</v>
      </c>
      <c r="F112" s="85">
        <f>MEDIAN(F103:F109)</f>
        <v>7.04</v>
      </c>
      <c r="G112" s="85">
        <f>MEDIAN(G103:G109)</f>
        <v>0.19</v>
      </c>
      <c r="H112" s="85">
        <f>MEDIAN(H103:H109)</f>
        <v>0.11</v>
      </c>
    </row>
    <row r="113" spans="1:8" ht="13.5" thickBot="1" x14ac:dyDescent="0.25">
      <c r="A113" s="178" t="s">
        <v>53</v>
      </c>
      <c r="B113" s="179"/>
      <c r="C113" s="180"/>
      <c r="D113" s="86">
        <f>TRIMMEAN(D103:D109,0.1)</f>
        <v>6.2042857142857146</v>
      </c>
      <c r="E113" s="86">
        <f>TRIMMEAN(E103:E109,0.1)</f>
        <v>0.45571428571428568</v>
      </c>
      <c r="F113" s="86">
        <f>TRIMMEAN(F103:F109,0.1)</f>
        <v>10.42</v>
      </c>
      <c r="G113" s="86">
        <f>TRIMMEAN(G103:G109,0.1)</f>
        <v>0.34428571428571431</v>
      </c>
      <c r="H113" s="86">
        <f>TRIMMEAN(H103:H109,0.1)</f>
        <v>0.17571428571428571</v>
      </c>
    </row>
    <row r="114" spans="1:8" ht="13.5" thickBot="1" x14ac:dyDescent="0.25">
      <c r="A114" s="178" t="s">
        <v>54</v>
      </c>
      <c r="B114" s="179"/>
      <c r="C114" s="180"/>
      <c r="D114" s="86">
        <f>STDEV(D103:D109)</f>
        <v>7.5888555508343005</v>
      </c>
      <c r="E114" s="86">
        <f>STDEV(E103:E109)</f>
        <v>0.2305686552025335</v>
      </c>
      <c r="F114" s="86">
        <f>STDEV(F103:F109)</f>
        <v>14.301357744400823</v>
      </c>
      <c r="G114" s="86">
        <f>STDEV(G103:G109)</f>
        <v>0.36750769347308199</v>
      </c>
      <c r="H114" s="86">
        <f>STDEV(H103:H109)</f>
        <v>0.18760393944487971</v>
      </c>
    </row>
    <row r="120" spans="1:8" ht="15" x14ac:dyDescent="0.25">
      <c r="C120" s="116"/>
    </row>
  </sheetData>
  <mergeCells count="25">
    <mergeCell ref="A114:C114"/>
    <mergeCell ref="A99:J99"/>
    <mergeCell ref="A100:H100"/>
    <mergeCell ref="D101:H101"/>
    <mergeCell ref="A111:C111"/>
    <mergeCell ref="A112:C112"/>
    <mergeCell ref="A113:C113"/>
    <mergeCell ref="A84:C84"/>
    <mergeCell ref="D45:H45"/>
    <mergeCell ref="D46:H46"/>
    <mergeCell ref="A53:A54"/>
    <mergeCell ref="B53:B54"/>
    <mergeCell ref="C53:C54"/>
    <mergeCell ref="D53:D54"/>
    <mergeCell ref="E55:E57"/>
    <mergeCell ref="A69:L69"/>
    <mergeCell ref="A81:C81"/>
    <mergeCell ref="A82:C82"/>
    <mergeCell ref="A83:C83"/>
    <mergeCell ref="A16:C16"/>
    <mergeCell ref="A1:H1"/>
    <mergeCell ref="D2:H2"/>
    <mergeCell ref="A13:C13"/>
    <mergeCell ref="A14:C14"/>
    <mergeCell ref="A15:C15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0"/>
  <sheetViews>
    <sheetView tabSelected="1" workbookViewId="0">
      <selection activeCell="L14" sqref="L14"/>
    </sheetView>
  </sheetViews>
  <sheetFormatPr baseColWidth="10" defaultRowHeight="12.75" x14ac:dyDescent="0.2"/>
  <cols>
    <col min="2" max="2" width="6.28515625" customWidth="1"/>
    <col min="4" max="4" width="8.140625" customWidth="1"/>
    <col min="5" max="5" width="6.7109375" customWidth="1"/>
    <col min="6" max="6" width="15" customWidth="1"/>
    <col min="7" max="7" width="13.28515625" customWidth="1"/>
    <col min="8" max="8" width="15.7109375" customWidth="1"/>
  </cols>
  <sheetData>
    <row r="4" spans="2:10" ht="13.5" thickBot="1" x14ac:dyDescent="0.25">
      <c r="B4" s="136"/>
      <c r="C4" s="136"/>
      <c r="D4" s="136"/>
      <c r="E4" s="136"/>
      <c r="F4" s="136"/>
      <c r="G4" s="194"/>
      <c r="H4" s="194"/>
    </row>
    <row r="5" spans="2:10" ht="57" thickBot="1" x14ac:dyDescent="0.25">
      <c r="B5" s="137" t="s">
        <v>21</v>
      </c>
      <c r="C5" s="138" t="s">
        <v>126</v>
      </c>
      <c r="D5" s="139" t="s">
        <v>127</v>
      </c>
      <c r="E5" s="137" t="s">
        <v>128</v>
      </c>
      <c r="F5" s="140" t="s">
        <v>151</v>
      </c>
      <c r="G5" s="162" t="s">
        <v>149</v>
      </c>
      <c r="H5" s="162" t="s">
        <v>150</v>
      </c>
    </row>
    <row r="6" spans="2:10" ht="36.75" thickBot="1" x14ac:dyDescent="0.25">
      <c r="B6" s="144">
        <v>1</v>
      </c>
      <c r="C6" s="145" t="s">
        <v>132</v>
      </c>
      <c r="D6" s="146" t="s">
        <v>133</v>
      </c>
      <c r="E6" s="147">
        <v>1</v>
      </c>
      <c r="F6" s="160">
        <v>12995</v>
      </c>
      <c r="G6" s="163">
        <v>15071</v>
      </c>
      <c r="H6" s="164">
        <f>ROUND((F6+G6)/2,0)</f>
        <v>14033</v>
      </c>
      <c r="J6" s="157"/>
    </row>
    <row r="7" spans="2:10" ht="48.75" thickBot="1" x14ac:dyDescent="0.25">
      <c r="B7" s="144">
        <v>2</v>
      </c>
      <c r="C7" s="145" t="s">
        <v>134</v>
      </c>
      <c r="D7" s="146" t="s">
        <v>133</v>
      </c>
      <c r="E7" s="147">
        <v>1</v>
      </c>
      <c r="F7" s="160">
        <v>14783</v>
      </c>
      <c r="G7" s="163">
        <v>17356</v>
      </c>
      <c r="H7" s="164">
        <f t="shared" ref="H7:H16" si="0">ROUND((F7+G7)/2,0)</f>
        <v>16070</v>
      </c>
      <c r="J7" s="157"/>
    </row>
    <row r="8" spans="2:10" ht="24" customHeight="1" thickBot="1" x14ac:dyDescent="0.25">
      <c r="B8" s="144">
        <v>3</v>
      </c>
      <c r="C8" s="145" t="s">
        <v>135</v>
      </c>
      <c r="D8" s="146" t="s">
        <v>133</v>
      </c>
      <c r="E8" s="147">
        <v>1</v>
      </c>
      <c r="F8" s="160">
        <v>14938</v>
      </c>
      <c r="G8" s="163">
        <v>16710</v>
      </c>
      <c r="H8" s="164">
        <f t="shared" si="0"/>
        <v>15824</v>
      </c>
    </row>
    <row r="9" spans="2:10" ht="36.75" thickBot="1" x14ac:dyDescent="0.25">
      <c r="B9" s="144">
        <v>4</v>
      </c>
      <c r="C9" s="145" t="s">
        <v>136</v>
      </c>
      <c r="D9" s="146" t="s">
        <v>137</v>
      </c>
      <c r="E9" s="147">
        <v>1</v>
      </c>
      <c r="F9" s="160">
        <v>11803</v>
      </c>
      <c r="G9" s="163">
        <v>14881</v>
      </c>
      <c r="H9" s="164">
        <f t="shared" si="0"/>
        <v>13342</v>
      </c>
    </row>
    <row r="10" spans="2:10" ht="36.75" thickBot="1" x14ac:dyDescent="0.25">
      <c r="B10" s="144">
        <v>5</v>
      </c>
      <c r="C10" s="145" t="s">
        <v>138</v>
      </c>
      <c r="D10" s="146" t="s">
        <v>137</v>
      </c>
      <c r="E10" s="147">
        <v>1</v>
      </c>
      <c r="F10" s="160">
        <v>12876</v>
      </c>
      <c r="G10" s="163">
        <v>14052</v>
      </c>
      <c r="H10" s="164">
        <f t="shared" si="0"/>
        <v>13464</v>
      </c>
    </row>
    <row r="11" spans="2:10" ht="36.75" thickBot="1" x14ac:dyDescent="0.25">
      <c r="B11" s="144">
        <v>6</v>
      </c>
      <c r="C11" s="145" t="s">
        <v>139</v>
      </c>
      <c r="D11" s="146" t="s">
        <v>133</v>
      </c>
      <c r="E11" s="147">
        <v>1</v>
      </c>
      <c r="F11" s="160">
        <v>19145</v>
      </c>
      <c r="G11" s="163">
        <v>20410</v>
      </c>
      <c r="H11" s="164">
        <f t="shared" si="0"/>
        <v>19778</v>
      </c>
    </row>
    <row r="12" spans="2:10" ht="36.75" thickBot="1" x14ac:dyDescent="0.25">
      <c r="B12" s="144">
        <v>7</v>
      </c>
      <c r="C12" s="145" t="s">
        <v>140</v>
      </c>
      <c r="D12" s="146" t="s">
        <v>137</v>
      </c>
      <c r="E12" s="147">
        <v>1</v>
      </c>
      <c r="F12" s="160">
        <v>12508</v>
      </c>
      <c r="G12" s="163">
        <v>13594.5</v>
      </c>
      <c r="H12" s="164">
        <f t="shared" si="0"/>
        <v>13051</v>
      </c>
    </row>
    <row r="13" spans="2:10" ht="24" customHeight="1" thickBot="1" x14ac:dyDescent="0.25">
      <c r="B13" s="144">
        <v>8</v>
      </c>
      <c r="C13" s="145" t="s">
        <v>141</v>
      </c>
      <c r="D13" s="146" t="s">
        <v>133</v>
      </c>
      <c r="E13" s="147">
        <v>1</v>
      </c>
      <c r="F13" s="160">
        <v>19075</v>
      </c>
      <c r="G13" s="163">
        <v>21040</v>
      </c>
      <c r="H13" s="164">
        <f t="shared" si="0"/>
        <v>20058</v>
      </c>
    </row>
    <row r="14" spans="2:10" ht="36.75" thickBot="1" x14ac:dyDescent="0.25">
      <c r="B14" s="144">
        <v>9</v>
      </c>
      <c r="C14" s="145" t="s">
        <v>142</v>
      </c>
      <c r="D14" s="146" t="s">
        <v>133</v>
      </c>
      <c r="E14" s="147">
        <v>1</v>
      </c>
      <c r="F14" s="160">
        <v>13412</v>
      </c>
      <c r="G14" s="163">
        <v>20637.5</v>
      </c>
      <c r="H14" s="164">
        <f t="shared" si="0"/>
        <v>17025</v>
      </c>
    </row>
    <row r="15" spans="2:10" ht="24.75" thickBot="1" x14ac:dyDescent="0.25">
      <c r="B15" s="144">
        <v>10</v>
      </c>
      <c r="C15" s="145" t="s">
        <v>143</v>
      </c>
      <c r="D15" s="146" t="s">
        <v>133</v>
      </c>
      <c r="E15" s="147">
        <v>1</v>
      </c>
      <c r="F15" s="160">
        <v>9657</v>
      </c>
      <c r="G15" s="163">
        <v>36039</v>
      </c>
      <c r="H15" s="164">
        <f t="shared" si="0"/>
        <v>22848</v>
      </c>
    </row>
    <row r="16" spans="2:10" ht="24.75" thickBot="1" x14ac:dyDescent="0.25">
      <c r="B16" s="144">
        <v>11</v>
      </c>
      <c r="C16" s="145" t="s">
        <v>144</v>
      </c>
      <c r="D16" s="146" t="s">
        <v>133</v>
      </c>
      <c r="E16" s="147">
        <v>1</v>
      </c>
      <c r="F16" s="161">
        <v>9657</v>
      </c>
      <c r="G16" s="163">
        <v>31539</v>
      </c>
      <c r="H16" s="164">
        <f t="shared" si="0"/>
        <v>20598</v>
      </c>
    </row>
    <row r="17" spans="2:8" ht="20.25" customHeight="1" thickBot="1" x14ac:dyDescent="0.25">
      <c r="B17" s="156"/>
      <c r="C17" s="156"/>
      <c r="D17" s="156"/>
      <c r="E17" s="156"/>
      <c r="F17" s="195" t="s">
        <v>145</v>
      </c>
      <c r="G17" s="196"/>
      <c r="H17" s="198">
        <f>SUM(H6:H16)</f>
        <v>186091</v>
      </c>
    </row>
    <row r="18" spans="2:8" x14ac:dyDescent="0.2">
      <c r="B18" s="136"/>
      <c r="C18" s="136"/>
      <c r="D18" s="136"/>
      <c r="E18" s="136"/>
      <c r="F18" s="136"/>
    </row>
    <row r="19" spans="2:8" x14ac:dyDescent="0.2">
      <c r="G19" s="157"/>
    </row>
    <row r="20" spans="2:8" x14ac:dyDescent="0.2">
      <c r="G20" s="158"/>
    </row>
  </sheetData>
  <mergeCells count="2">
    <mergeCell ref="G4:H4"/>
    <mergeCell ref="F17:G1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3"/>
  <sheetViews>
    <sheetView topLeftCell="A7" workbookViewId="0">
      <selection activeCell="K33" sqref="K33"/>
    </sheetView>
  </sheetViews>
  <sheetFormatPr baseColWidth="10" defaultRowHeight="12.75" x14ac:dyDescent="0.2"/>
  <cols>
    <col min="2" max="2" width="6.28515625" customWidth="1"/>
    <col min="4" max="4" width="8.140625" customWidth="1"/>
    <col min="5" max="5" width="6.7109375" customWidth="1"/>
    <col min="7" max="8" width="8.7109375" customWidth="1"/>
    <col min="13" max="13" width="13.28515625" customWidth="1"/>
  </cols>
  <sheetData>
    <row r="4" spans="2:15" ht="13.5" thickBot="1" x14ac:dyDescent="0.25"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94"/>
      <c r="N4" s="194"/>
      <c r="O4" s="194"/>
    </row>
    <row r="5" spans="2:15" ht="68.25" thickBot="1" x14ac:dyDescent="0.25">
      <c r="B5" s="137" t="s">
        <v>21</v>
      </c>
      <c r="C5" s="138" t="s">
        <v>126</v>
      </c>
      <c r="D5" s="139" t="s">
        <v>127</v>
      </c>
      <c r="E5" s="137" t="s">
        <v>128</v>
      </c>
      <c r="F5" s="140" t="s">
        <v>146</v>
      </c>
      <c r="G5" s="140" t="s">
        <v>148</v>
      </c>
      <c r="H5" s="140" t="s">
        <v>147</v>
      </c>
      <c r="I5" s="141" t="s">
        <v>129</v>
      </c>
      <c r="J5" s="142"/>
      <c r="K5" s="142"/>
      <c r="L5" s="136"/>
      <c r="M5" s="143" t="s">
        <v>149</v>
      </c>
      <c r="N5" s="143" t="s">
        <v>130</v>
      </c>
      <c r="O5" s="143" t="s">
        <v>131</v>
      </c>
    </row>
    <row r="6" spans="2:15" ht="36.75" thickBot="1" x14ac:dyDescent="0.25">
      <c r="B6" s="144">
        <v>1</v>
      </c>
      <c r="C6" s="145" t="s">
        <v>132</v>
      </c>
      <c r="D6" s="146" t="s">
        <v>133</v>
      </c>
      <c r="E6" s="147">
        <v>1</v>
      </c>
      <c r="F6" s="148">
        <v>12971</v>
      </c>
      <c r="G6" s="159">
        <v>151.76</v>
      </c>
      <c r="H6" s="159">
        <v>151.47999999999999</v>
      </c>
      <c r="I6" s="149">
        <f>ROUND((G6/H6)*F6,0)</f>
        <v>12995</v>
      </c>
      <c r="J6" s="150"/>
      <c r="K6" s="150"/>
      <c r="L6" s="136"/>
      <c r="M6" s="151">
        <v>15071</v>
      </c>
      <c r="N6" s="151">
        <f>M6-I6</f>
        <v>2076</v>
      </c>
      <c r="O6" s="152">
        <f>N6/I6</f>
        <v>0.15975375144286263</v>
      </c>
    </row>
    <row r="7" spans="2:15" ht="48.75" thickBot="1" x14ac:dyDescent="0.25">
      <c r="B7" s="144">
        <v>2</v>
      </c>
      <c r="C7" s="145" t="s">
        <v>134</v>
      </c>
      <c r="D7" s="146" t="s">
        <v>133</v>
      </c>
      <c r="E7" s="147">
        <v>1</v>
      </c>
      <c r="F7" s="148">
        <v>14756</v>
      </c>
      <c r="G7" s="159">
        <v>151.76</v>
      </c>
      <c r="H7" s="159">
        <v>151.47999999999999</v>
      </c>
      <c r="I7" s="149">
        <f t="shared" ref="I7:I16" si="0">ROUND((G7/H7)*F7,0)</f>
        <v>14783</v>
      </c>
      <c r="J7" s="150"/>
      <c r="K7" s="150"/>
      <c r="L7" s="136"/>
      <c r="M7" s="151">
        <v>17356</v>
      </c>
      <c r="N7" s="151">
        <f>M7-I7</f>
        <v>2573</v>
      </c>
      <c r="O7" s="152">
        <f t="shared" ref="O7:O16" si="1">N7/I7</f>
        <v>0.17405127511330581</v>
      </c>
    </row>
    <row r="8" spans="2:15" ht="24" customHeight="1" thickBot="1" x14ac:dyDescent="0.25">
      <c r="B8" s="144">
        <v>3</v>
      </c>
      <c r="C8" s="145" t="s">
        <v>135</v>
      </c>
      <c r="D8" s="146" t="s">
        <v>133</v>
      </c>
      <c r="E8" s="147">
        <v>1</v>
      </c>
      <c r="F8" s="148">
        <v>14910</v>
      </c>
      <c r="G8" s="159">
        <v>151.76</v>
      </c>
      <c r="H8" s="159">
        <v>151.47999999999999</v>
      </c>
      <c r="I8" s="149">
        <f t="shared" si="0"/>
        <v>14938</v>
      </c>
      <c r="J8" s="150"/>
      <c r="K8" s="150"/>
      <c r="L8" s="136"/>
      <c r="M8" s="151">
        <v>16710</v>
      </c>
      <c r="N8" s="151">
        <f t="shared" ref="N8:N16" si="2">M8-I8</f>
        <v>1772</v>
      </c>
      <c r="O8" s="152">
        <f t="shared" si="1"/>
        <v>0.11862364439684027</v>
      </c>
    </row>
    <row r="9" spans="2:15" ht="36.75" thickBot="1" x14ac:dyDescent="0.25">
      <c r="B9" s="144">
        <v>4</v>
      </c>
      <c r="C9" s="145" t="s">
        <v>136</v>
      </c>
      <c r="D9" s="146" t="s">
        <v>137</v>
      </c>
      <c r="E9" s="147">
        <v>1</v>
      </c>
      <c r="F9" s="148">
        <v>11781</v>
      </c>
      <c r="G9" s="159">
        <v>151.76</v>
      </c>
      <c r="H9" s="159">
        <v>151.47999999999999</v>
      </c>
      <c r="I9" s="149">
        <f t="shared" si="0"/>
        <v>11803</v>
      </c>
      <c r="J9" s="150"/>
      <c r="K9" s="150"/>
      <c r="L9" s="136"/>
      <c r="M9" s="151">
        <v>14881</v>
      </c>
      <c r="N9" s="151">
        <f t="shared" si="2"/>
        <v>3078</v>
      </c>
      <c r="O9" s="152">
        <f>N9/I9</f>
        <v>0.26078115733288149</v>
      </c>
    </row>
    <row r="10" spans="2:15" ht="36.75" thickBot="1" x14ac:dyDescent="0.25">
      <c r="B10" s="144">
        <v>5</v>
      </c>
      <c r="C10" s="145" t="s">
        <v>138</v>
      </c>
      <c r="D10" s="146" t="s">
        <v>137</v>
      </c>
      <c r="E10" s="147">
        <v>1</v>
      </c>
      <c r="F10" s="148">
        <v>12852</v>
      </c>
      <c r="G10" s="159">
        <v>151.76</v>
      </c>
      <c r="H10" s="159">
        <v>151.47999999999999</v>
      </c>
      <c r="I10" s="149">
        <f t="shared" si="0"/>
        <v>12876</v>
      </c>
      <c r="J10" s="150"/>
      <c r="K10" s="150"/>
      <c r="L10" s="136"/>
      <c r="M10" s="151">
        <v>14052</v>
      </c>
      <c r="N10" s="151">
        <f t="shared" si="2"/>
        <v>1176</v>
      </c>
      <c r="O10" s="152">
        <f t="shared" si="1"/>
        <v>9.1332712022367188E-2</v>
      </c>
    </row>
    <row r="11" spans="2:15" ht="36.75" thickBot="1" x14ac:dyDescent="0.25">
      <c r="B11" s="144">
        <v>6</v>
      </c>
      <c r="C11" s="145" t="s">
        <v>139</v>
      </c>
      <c r="D11" s="146" t="s">
        <v>133</v>
      </c>
      <c r="E11" s="147">
        <v>1</v>
      </c>
      <c r="F11" s="148">
        <v>19110</v>
      </c>
      <c r="G11" s="159">
        <v>151.76</v>
      </c>
      <c r="H11" s="159">
        <v>151.47999999999999</v>
      </c>
      <c r="I11" s="149">
        <f t="shared" si="0"/>
        <v>19145</v>
      </c>
      <c r="J11" s="150"/>
      <c r="K11" s="150"/>
      <c r="L11" s="136"/>
      <c r="M11" s="151">
        <v>20410</v>
      </c>
      <c r="N11" s="151">
        <f t="shared" si="2"/>
        <v>1265</v>
      </c>
      <c r="O11" s="152">
        <f t="shared" si="1"/>
        <v>6.6074693131365894E-2</v>
      </c>
    </row>
    <row r="12" spans="2:15" ht="36.75" thickBot="1" x14ac:dyDescent="0.25">
      <c r="B12" s="144">
        <v>7</v>
      </c>
      <c r="C12" s="145" t="s">
        <v>140</v>
      </c>
      <c r="D12" s="146" t="s">
        <v>137</v>
      </c>
      <c r="E12" s="147">
        <v>1</v>
      </c>
      <c r="F12" s="148">
        <v>12484.5</v>
      </c>
      <c r="G12" s="159">
        <v>151.76</v>
      </c>
      <c r="H12" s="159">
        <v>151.47999999999999</v>
      </c>
      <c r="I12" s="149">
        <f t="shared" si="0"/>
        <v>12508</v>
      </c>
      <c r="J12" s="150"/>
      <c r="K12" s="150"/>
      <c r="L12" s="136"/>
      <c r="M12" s="151">
        <v>13594.5</v>
      </c>
      <c r="N12" s="151">
        <f t="shared" si="2"/>
        <v>1086.5</v>
      </c>
      <c r="O12" s="152">
        <f t="shared" si="1"/>
        <v>8.6864406779661021E-2</v>
      </c>
    </row>
    <row r="13" spans="2:15" ht="24" customHeight="1" thickBot="1" x14ac:dyDescent="0.25">
      <c r="B13" s="144">
        <v>8</v>
      </c>
      <c r="C13" s="145" t="s">
        <v>141</v>
      </c>
      <c r="D13" s="146" t="s">
        <v>133</v>
      </c>
      <c r="E13" s="147">
        <v>1</v>
      </c>
      <c r="F13" s="148">
        <v>19040</v>
      </c>
      <c r="G13" s="159">
        <v>151.76</v>
      </c>
      <c r="H13" s="159">
        <v>151.47999999999999</v>
      </c>
      <c r="I13" s="149">
        <f t="shared" si="0"/>
        <v>19075</v>
      </c>
      <c r="J13" s="150"/>
      <c r="K13" s="150"/>
      <c r="L13" s="136"/>
      <c r="M13" s="151">
        <v>21040</v>
      </c>
      <c r="N13" s="151">
        <f t="shared" si="2"/>
        <v>1965</v>
      </c>
      <c r="O13" s="152">
        <f t="shared" si="1"/>
        <v>0.10301441677588466</v>
      </c>
    </row>
    <row r="14" spans="2:15" ht="36.75" thickBot="1" x14ac:dyDescent="0.25">
      <c r="B14" s="144">
        <v>9</v>
      </c>
      <c r="C14" s="145" t="s">
        <v>142</v>
      </c>
      <c r="D14" s="146" t="s">
        <v>133</v>
      </c>
      <c r="E14" s="147">
        <v>1</v>
      </c>
      <c r="F14" s="148">
        <v>13387.5</v>
      </c>
      <c r="G14" s="159">
        <v>151.76</v>
      </c>
      <c r="H14" s="159">
        <v>151.47999999999999</v>
      </c>
      <c r="I14" s="149">
        <f t="shared" si="0"/>
        <v>13412</v>
      </c>
      <c r="J14" s="150"/>
      <c r="K14" s="150"/>
      <c r="L14" s="136"/>
      <c r="M14" s="151">
        <v>20637.5</v>
      </c>
      <c r="N14" s="151">
        <f t="shared" si="2"/>
        <v>7225.5</v>
      </c>
      <c r="O14" s="152">
        <f t="shared" si="1"/>
        <v>0.53873396957948105</v>
      </c>
    </row>
    <row r="15" spans="2:15" ht="24.75" thickBot="1" x14ac:dyDescent="0.25">
      <c r="B15" s="144">
        <v>10</v>
      </c>
      <c r="C15" s="145" t="s">
        <v>143</v>
      </c>
      <c r="D15" s="146" t="s">
        <v>133</v>
      </c>
      <c r="E15" s="147">
        <v>1</v>
      </c>
      <c r="F15" s="148">
        <v>9639</v>
      </c>
      <c r="G15" s="159">
        <v>151.76</v>
      </c>
      <c r="H15" s="159">
        <v>151.47999999999999</v>
      </c>
      <c r="I15" s="153">
        <f t="shared" si="0"/>
        <v>9657</v>
      </c>
      <c r="J15" s="150"/>
      <c r="K15" s="150"/>
      <c r="L15" s="136"/>
      <c r="M15" s="151">
        <v>36039</v>
      </c>
      <c r="N15" s="151">
        <f t="shared" si="2"/>
        <v>26382</v>
      </c>
      <c r="O15" s="152">
        <f t="shared" si="1"/>
        <v>2.7319043181112148</v>
      </c>
    </row>
    <row r="16" spans="2:15" ht="24.75" thickBot="1" x14ac:dyDescent="0.25">
      <c r="B16" s="144">
        <v>11</v>
      </c>
      <c r="C16" s="145" t="s">
        <v>144</v>
      </c>
      <c r="D16" s="146" t="s">
        <v>133</v>
      </c>
      <c r="E16" s="147">
        <v>1</v>
      </c>
      <c r="F16" s="154">
        <v>9639</v>
      </c>
      <c r="G16" s="159">
        <v>151.76</v>
      </c>
      <c r="H16" s="159">
        <v>151.47999999999999</v>
      </c>
      <c r="I16" s="155">
        <f t="shared" si="0"/>
        <v>9657</v>
      </c>
      <c r="J16" s="150"/>
      <c r="K16" s="150"/>
      <c r="L16" s="136"/>
      <c r="M16" s="151">
        <v>31539</v>
      </c>
      <c r="N16" s="151">
        <f t="shared" si="2"/>
        <v>21882</v>
      </c>
      <c r="O16" s="152">
        <f t="shared" si="1"/>
        <v>2.2659210935073002</v>
      </c>
    </row>
    <row r="17" spans="2:13" ht="20.25" customHeight="1" thickBot="1" x14ac:dyDescent="0.25">
      <c r="B17" s="156"/>
      <c r="C17" s="156"/>
      <c r="D17" s="156"/>
      <c r="E17" s="156"/>
      <c r="F17" s="195" t="s">
        <v>145</v>
      </c>
      <c r="G17" s="197"/>
      <c r="H17" s="197"/>
      <c r="I17" s="153">
        <f>SUM(I6:I16)</f>
        <v>150849</v>
      </c>
      <c r="J17" s="150"/>
      <c r="K17" s="150"/>
      <c r="L17" s="136"/>
      <c r="M17" s="157">
        <f>SUM(M6:M16)</f>
        <v>221330</v>
      </c>
    </row>
    <row r="18" spans="2:13" x14ac:dyDescent="0.2"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</row>
    <row r="19" spans="2:13" x14ac:dyDescent="0.2">
      <c r="M19" s="157">
        <f>M17-I17</f>
        <v>70481</v>
      </c>
    </row>
    <row r="20" spans="2:13" x14ac:dyDescent="0.2">
      <c r="M20" s="158">
        <f>M19/I17</f>
        <v>0.4672288182221957</v>
      </c>
    </row>
    <row r="22" spans="2:13" x14ac:dyDescent="0.2">
      <c r="I22" s="157">
        <f>I6-F6</f>
        <v>24</v>
      </c>
      <c r="J22" s="157"/>
      <c r="K22" s="157"/>
    </row>
    <row r="23" spans="2:13" x14ac:dyDescent="0.2">
      <c r="I23" s="158">
        <f>I22/F6</f>
        <v>1.8502813969624547E-3</v>
      </c>
      <c r="J23" s="158"/>
      <c r="K23" s="158"/>
    </row>
  </sheetData>
  <mergeCells count="2">
    <mergeCell ref="M4:O4"/>
    <mergeCell ref="F17:H1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7BDBDF69F845F4383C93D67CEBAFF04" ma:contentTypeVersion="4" ma:contentTypeDescription="Crear nuevo documento." ma:contentTypeScope="" ma:versionID="0ea007cbf4cb5b5cc813a7650d64ca58">
  <xsd:schema xmlns:xsd="http://www.w3.org/2001/XMLSchema" xmlns:xs="http://www.w3.org/2001/XMLSchema" xmlns:p="http://schemas.microsoft.com/office/2006/metadata/properties" xmlns:ns2="bb0b624f-ae06-4913-a28b-bf5d24a61ccb" targetNamespace="http://schemas.microsoft.com/office/2006/metadata/properties" ma:root="true" ma:fieldsID="8b65969171b7152b51da7f3e00aa75fb" ns2:_="">
    <xsd:import namespace="bb0b624f-ae06-4913-a28b-bf5d24a61c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0b624f-ae06-4913-a28b-bf5d24a61c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72D454-867A-47C4-AB39-812B39DB76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CEC6C9-CA48-4E93-BC99-F210F33FD8FB}">
  <ds:schemaRefs>
    <ds:schemaRef ds:uri="http://www.w3.org/XML/1998/namespace"/>
    <ds:schemaRef ds:uri="http://purl.org/dc/elements/1.1/"/>
    <ds:schemaRef ds:uri="http://schemas.microsoft.com/office/2006/documentManagement/types"/>
    <ds:schemaRef ds:uri="bb0b624f-ae06-4913-a28b-bf5d24a61ccb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5115342-A464-41ED-B238-9E002ED72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0b624f-ae06-4913-a28b-bf5d24a61c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IndicesIPC</vt:lpstr>
      <vt:lpstr>IndicesIPC (2)</vt:lpstr>
      <vt:lpstr>INDICADORES</vt:lpstr>
      <vt:lpstr>MATRIZ</vt:lpstr>
      <vt:lpstr>MATRIZ BORRADOR</vt:lpstr>
    </vt:vector>
  </TitlesOfParts>
  <Company>DANE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Leydy Johana  Silva Ruiz</dc:creator>
  <cp:lastModifiedBy>Carmenza Vanegas Muñoz</cp:lastModifiedBy>
  <cp:lastPrinted>2019-01-09T21:10:54Z</cp:lastPrinted>
  <dcterms:created xsi:type="dcterms:W3CDTF">2007-01-25T17:17:56Z</dcterms:created>
  <dcterms:modified xsi:type="dcterms:W3CDTF">2025-11-21T20:45:38Z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0x01010027BDBDF69F845F4383C93D67CEBAFF04</vt:lpwstr>
  </property>
</Properties>
</file>