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 LUISA BARRAZA\Desktop\DEPARTAMENTO 2025\CONCURSO DE MERITOS 2025\CONSULTORIA SECRETARIA DE AGUAS\"/>
    </mc:Choice>
  </mc:AlternateContent>
  <xr:revisionPtr revIDLastSave="0" documentId="13_ncr:1_{F8B8A968-8356-4E60-A056-720F10C850D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SUPUESTO OFICI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1" l="1"/>
  <c r="G38" i="1" s="1"/>
  <c r="G33" i="1"/>
  <c r="G34" i="1" s="1"/>
  <c r="G32" i="1"/>
  <c r="G25" i="1"/>
  <c r="G28" i="1"/>
  <c r="G29" i="1" s="1"/>
  <c r="G24" i="1"/>
  <c r="G13" i="1"/>
  <c r="G14" i="1" s="1"/>
  <c r="G15" i="1" s="1"/>
  <c r="G18" i="1" s="1"/>
  <c r="G6" i="1"/>
  <c r="G7" i="1"/>
  <c r="G8" i="1"/>
  <c r="G9" i="1"/>
  <c r="G10" i="1"/>
  <c r="G5" i="1"/>
  <c r="G11" i="1" s="1"/>
  <c r="G40" i="1" l="1"/>
  <c r="G42" i="1" s="1"/>
  <c r="G43" i="1" l="1"/>
  <c r="G44" i="1" s="1"/>
</calcChain>
</file>

<file path=xl/sharedStrings.xml><?xml version="1.0" encoding="utf-8"?>
<sst xmlns="http://schemas.openxmlformats.org/spreadsheetml/2006/main" count="59" uniqueCount="47">
  <si>
    <r>
      <rPr>
        <b/>
        <sz val="7"/>
        <rFont val="Arial Narrow"/>
        <family val="2"/>
      </rPr>
      <t>I. PERSONAL PROFESIONAL</t>
    </r>
  </si>
  <si>
    <r>
      <rPr>
        <b/>
        <sz val="7"/>
        <rFont val="Arial Narrow"/>
        <family val="2"/>
      </rPr>
      <t>PERSONAL</t>
    </r>
  </si>
  <si>
    <r>
      <rPr>
        <b/>
        <sz val="7"/>
        <rFont val="Arial Narrow"/>
        <family val="2"/>
      </rPr>
      <t>UNIDAD</t>
    </r>
  </si>
  <si>
    <r>
      <rPr>
        <b/>
        <sz val="7"/>
        <rFont val="Arial Narrow"/>
        <family val="2"/>
      </rPr>
      <t>CANT</t>
    </r>
  </si>
  <si>
    <r>
      <rPr>
        <b/>
        <sz val="7"/>
        <rFont val="Arial Narrow"/>
        <family val="2"/>
      </rPr>
      <t>DEDICACIÓN MENSUAL (%)</t>
    </r>
  </si>
  <si>
    <r>
      <rPr>
        <b/>
        <sz val="7"/>
        <rFont val="Arial Narrow"/>
        <family val="2"/>
      </rPr>
      <t xml:space="preserve">DURACION
</t>
    </r>
    <r>
      <rPr>
        <b/>
        <sz val="7"/>
        <rFont val="Arial Narrow"/>
        <family val="2"/>
      </rPr>
      <t>TOTAL (MESES)</t>
    </r>
  </si>
  <si>
    <r>
      <rPr>
        <b/>
        <sz val="7"/>
        <rFont val="Arial Narrow"/>
        <family val="2"/>
      </rPr>
      <t>SUELDO BASICO MENSUAL (TARIFA)</t>
    </r>
  </si>
  <si>
    <r>
      <rPr>
        <b/>
        <sz val="7"/>
        <rFont val="Arial Narrow"/>
        <family val="2"/>
      </rPr>
      <t>VALOR TOTAL</t>
    </r>
  </si>
  <si>
    <r>
      <rPr>
        <b/>
        <sz val="7"/>
        <rFont val="Arial Narrow"/>
        <family val="2"/>
      </rPr>
      <t>1. PERSONAL PROFESIONAL</t>
    </r>
  </si>
  <si>
    <r>
      <rPr>
        <sz val="7"/>
        <rFont val="Arial Narrow"/>
        <family val="2"/>
      </rPr>
      <t>Director de Consultoria</t>
    </r>
  </si>
  <si>
    <r>
      <rPr>
        <sz val="7"/>
        <rFont val="Arial Narrow"/>
        <family val="2"/>
      </rPr>
      <t>H/MES</t>
    </r>
  </si>
  <si>
    <r>
      <rPr>
        <sz val="7"/>
        <rFont val="Arial Narrow"/>
        <family val="2"/>
      </rPr>
      <t>Especialista Ambiental</t>
    </r>
  </si>
  <si>
    <r>
      <rPr>
        <sz val="7"/>
        <rFont val="Arial Narrow"/>
        <family val="2"/>
      </rPr>
      <t>Especialista en Proyectos</t>
    </r>
  </si>
  <si>
    <r>
      <rPr>
        <sz val="7"/>
        <rFont val="Arial Narrow"/>
        <family val="2"/>
      </rPr>
      <t>Especialista Servicios Públicos o Tarifario</t>
    </r>
  </si>
  <si>
    <r>
      <rPr>
        <sz val="7"/>
        <rFont val="Arial Narrow"/>
        <family val="2"/>
      </rPr>
      <t>Especialista en SIG</t>
    </r>
  </si>
  <si>
    <r>
      <rPr>
        <sz val="7"/>
        <rFont val="Arial Narrow"/>
        <family val="2"/>
      </rPr>
      <t>Especialista Social</t>
    </r>
  </si>
  <si>
    <r>
      <rPr>
        <b/>
        <sz val="7"/>
        <rFont val="Arial Narrow"/>
        <family val="2"/>
      </rPr>
      <t>SUBTOTAL PERSONAL PROFESIONAL</t>
    </r>
  </si>
  <si>
    <r>
      <rPr>
        <b/>
        <sz val="7"/>
        <rFont val="Arial Narrow"/>
        <family val="2"/>
      </rPr>
      <t>2. PERSONAL AUXILIAR TECNICO</t>
    </r>
  </si>
  <si>
    <r>
      <rPr>
        <sz val="7"/>
        <rFont val="Arial Narrow"/>
        <family val="2"/>
      </rPr>
      <t>Auxiliar de apoyo (Tecnologo o Técnico, Sanitario y/o Ambiental)</t>
    </r>
  </si>
  <si>
    <r>
      <rPr>
        <b/>
        <sz val="7"/>
        <rFont val="Arial Narrow"/>
        <family val="2"/>
      </rPr>
      <t>SUBTOTAL PERSONAL AUXILIAR TÉCNICO</t>
    </r>
  </si>
  <si>
    <r>
      <rPr>
        <b/>
        <sz val="7"/>
        <rFont val="Arial Narrow"/>
        <family val="2"/>
      </rPr>
      <t>SUBTOTAL PERSONAL</t>
    </r>
  </si>
  <si>
    <r>
      <rPr>
        <b/>
        <sz val="7"/>
        <rFont val="Arial Narrow"/>
        <family val="2"/>
      </rPr>
      <t>FM</t>
    </r>
  </si>
  <si>
    <r>
      <rPr>
        <b/>
        <sz val="7"/>
        <rFont val="Arial Narrow"/>
        <family val="2"/>
      </rPr>
      <t>TOTAL PERSONAL</t>
    </r>
  </si>
  <si>
    <r>
      <rPr>
        <b/>
        <sz val="7"/>
        <rFont val="Arial Narrow"/>
        <family val="2"/>
      </rPr>
      <t>II. COSTOS DIRECTOS</t>
    </r>
  </si>
  <si>
    <r>
      <rPr>
        <b/>
        <sz val="7"/>
        <rFont val="Arial Narrow"/>
        <family val="2"/>
      </rPr>
      <t>DESCRIPCIÓN</t>
    </r>
  </si>
  <si>
    <r>
      <rPr>
        <b/>
        <sz val="7"/>
        <rFont val="Arial Narrow"/>
        <family val="2"/>
      </rPr>
      <t>CANTIDAD</t>
    </r>
  </si>
  <si>
    <r>
      <rPr>
        <b/>
        <sz val="7"/>
        <rFont val="Arial Narrow"/>
        <family val="2"/>
      </rPr>
      <t xml:space="preserve">TIEMPO
</t>
    </r>
    <r>
      <rPr>
        <b/>
        <sz val="7"/>
        <rFont val="Arial Narrow"/>
        <family val="2"/>
      </rPr>
      <t>(MESES)</t>
    </r>
  </si>
  <si>
    <r>
      <rPr>
        <b/>
        <sz val="7"/>
        <rFont val="Arial Narrow"/>
        <family val="2"/>
      </rPr>
      <t>TARIFA</t>
    </r>
  </si>
  <si>
    <r>
      <rPr>
        <b/>
        <sz val="7"/>
        <rFont val="Arial Narrow"/>
        <family val="2"/>
      </rPr>
      <t>II.1. VEHÍCULOS</t>
    </r>
  </si>
  <si>
    <r>
      <rPr>
        <sz val="7"/>
        <rFont val="Arial Narrow"/>
        <family val="2"/>
      </rPr>
      <t xml:space="preserve">Campero, Pick-Up, Camioneta, Camión o similar
</t>
    </r>
    <r>
      <rPr>
        <sz val="7"/>
        <rFont val="Arial Narrow"/>
        <family val="2"/>
      </rPr>
      <t>&gt;2000 c.c.</t>
    </r>
  </si>
  <si>
    <r>
      <rPr>
        <sz val="7"/>
        <rFont val="Arial Narrow"/>
        <family val="2"/>
      </rPr>
      <t>Mes</t>
    </r>
  </si>
  <si>
    <r>
      <rPr>
        <b/>
        <sz val="7"/>
        <rFont val="Arial Narrow"/>
        <family val="2"/>
      </rPr>
      <t>SUBTOTAL VEHÍCULOS</t>
    </r>
  </si>
  <si>
    <r>
      <rPr>
        <b/>
        <sz val="7"/>
        <rFont val="Arial Narrow"/>
        <family val="2"/>
      </rPr>
      <t>II.2. PAPELERIA Y MAPAS</t>
    </r>
  </si>
  <si>
    <r>
      <rPr>
        <sz val="7"/>
        <rFont val="Arial Narrow"/>
        <family val="2"/>
      </rPr>
      <t>Edición Informes y Planos, folletos, fotografías y videos proceso constructivo.</t>
    </r>
  </si>
  <si>
    <r>
      <rPr>
        <b/>
        <sz val="7"/>
        <rFont val="Arial Narrow"/>
        <family val="2"/>
      </rPr>
      <t>SUBTOTAL PAPELERIA Y MAPAS</t>
    </r>
  </si>
  <si>
    <r>
      <rPr>
        <b/>
        <sz val="7"/>
        <rFont val="Arial Narrow"/>
        <family val="2"/>
      </rPr>
      <t>III. 3.TRABAJO DE CAMPO</t>
    </r>
  </si>
  <si>
    <r>
      <rPr>
        <sz val="7"/>
        <rFont val="Arial Narrow"/>
        <family val="2"/>
      </rPr>
      <t>Caracterización de Residuos Sólidos Método Cuarteo o Norma D5231 − 92</t>
    </r>
  </si>
  <si>
    <r>
      <rPr>
        <sz val="7"/>
        <rFont val="Arial Narrow"/>
        <family val="2"/>
      </rPr>
      <t>Censo, encuestas, caracterización social</t>
    </r>
  </si>
  <si>
    <r>
      <rPr>
        <b/>
        <sz val="7"/>
        <rFont val="Arial Narrow"/>
        <family val="2"/>
      </rPr>
      <t>SUBTOTAL TRABAJO DE CAMPO</t>
    </r>
  </si>
  <si>
    <r>
      <rPr>
        <b/>
        <sz val="7"/>
        <rFont val="Arial Narrow"/>
        <family val="2"/>
      </rPr>
      <t>II.3  OTROS</t>
    </r>
  </si>
  <si>
    <r>
      <rPr>
        <sz val="7"/>
        <rFont val="Arial Narrow"/>
        <family val="2"/>
      </rPr>
      <t>Reuniones  con  grupos  coordinador  y  técnico  incluye logistica,          capacitación,           socialización          y retroalimentación en el municipio.</t>
    </r>
  </si>
  <si>
    <r>
      <rPr>
        <sz val="7"/>
        <rFont val="Arial Narrow"/>
        <family val="2"/>
      </rPr>
      <t>Und</t>
    </r>
  </si>
  <si>
    <r>
      <rPr>
        <b/>
        <sz val="7"/>
        <rFont val="Arial Narrow"/>
        <family val="2"/>
      </rPr>
      <t>SUBTOTAL OTROS</t>
    </r>
  </si>
  <si>
    <r>
      <rPr>
        <b/>
        <sz val="7"/>
        <rFont val="Arial Narrow"/>
        <family val="2"/>
      </rPr>
      <t>TOTAL COSTOS DIRECTOS</t>
    </r>
  </si>
  <si>
    <r>
      <rPr>
        <b/>
        <sz val="7"/>
        <rFont val="Arial Narrow"/>
        <family val="2"/>
      </rPr>
      <t>IVA (19%)</t>
    </r>
  </si>
  <si>
    <r>
      <rPr>
        <b/>
        <sz val="7"/>
        <rFont val="Arial Narrow"/>
        <family val="2"/>
      </rPr>
      <t>VALOR   TOTAL ELABORACION PGIRS</t>
    </r>
  </si>
  <si>
    <r>
      <rPr>
        <b/>
        <sz val="6.5"/>
        <rFont val="Arial Narrow"/>
        <family val="2"/>
      </rPr>
      <t xml:space="preserve">CDR 19110 ELABORACIÓN DE PLANES GESTIÓN INTEGRAL DE RESIDUOS SÓLIDOS (PGIRS) EN TRES (3) MUNICIPIOS DEL DEPARTAMENTO DEL ATLÁNTICO.
</t>
    </r>
    <r>
      <rPr>
        <sz val="6.5"/>
        <rFont val="Arial Narrow"/>
        <family val="2"/>
      </rPr>
      <t xml:space="preserve">De acuerdo a la metodología de la </t>
    </r>
    <r>
      <rPr>
        <b/>
        <sz val="6.5"/>
        <rFont val="Arial Narrow"/>
        <family val="2"/>
      </rPr>
      <t xml:space="preserve">Resolución 754 de 2014 MVCT. </t>
    </r>
    <r>
      <rPr>
        <sz val="6.5"/>
        <rFont val="Arial Narrow"/>
        <family val="2"/>
      </rPr>
      <t>El Grupo técnico de trabajo, de carácter interdisciplinario estará conformado por personal con experiencia en las áreas de ingeniería, social, planificación, ambiental, administración pública, economía, finanzas y en servicios
públicos. El grupo estará encargado de programar, organizar y ejecutar el trabajo técnico requerido para la formulación y actualización del
PGIRS, estableciendo en el mismo un director técnico lider del grupo.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</si>
</sst>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\$\ #,##0.00"/>
  </numFmts>
  <fonts count="10" x14ac:knownFonts="1">
    <font>
      <sz val="10"/>
      <color rgb="FF000000"/>
      <name val="Times New Roman"/>
      <charset val="204"/>
    </font>
    <font>
      <b/>
      <sz val="7"/>
      <name val="Arial Narrow"/>
    </font>
    <font>
      <sz val="7"/>
      <name val="Arial Narrow"/>
    </font>
    <font>
      <sz val="7"/>
      <color rgb="FF000000"/>
      <name val="Arial Narrow"/>
      <family val="2"/>
    </font>
    <font>
      <b/>
      <sz val="7"/>
      <color rgb="FF000000"/>
      <name val="Arial Narrow"/>
      <family val="2"/>
    </font>
    <font>
      <b/>
      <sz val="6.5"/>
      <name val="Arial Narrow"/>
      <family val="2"/>
    </font>
    <font>
      <sz val="6.5"/>
      <name val="Arial Narrow"/>
      <family val="2"/>
    </font>
    <font>
      <b/>
      <sz val="7"/>
      <name val="Arial Narrow"/>
      <family val="2"/>
    </font>
    <font>
      <sz val="7"/>
      <name val="Arial Narrow"/>
      <family val="2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0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 indent="2"/>
    </xf>
    <xf numFmtId="0" fontId="0" fillId="0" borderId="4" xfId="0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 indent="1"/>
    </xf>
    <xf numFmtId="0" fontId="0" fillId="0" borderId="4" xfId="0" applyBorder="1" applyAlignment="1">
      <alignment horizontal="left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 indent="2"/>
    </xf>
    <xf numFmtId="1" fontId="3" fillId="0" borderId="4" xfId="0" applyNumberFormat="1" applyFont="1" applyBorder="1" applyAlignment="1">
      <alignment horizontal="center" vertical="top" shrinkToFit="1"/>
    </xf>
    <xf numFmtId="9" fontId="3" fillId="0" borderId="4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top" shrinkToFit="1"/>
    </xf>
    <xf numFmtId="0" fontId="0" fillId="0" borderId="4" xfId="0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center" vertical="top" shrinkToFit="1"/>
    </xf>
    <xf numFmtId="0" fontId="0" fillId="0" borderId="5" xfId="0" applyBorder="1" applyAlignment="1">
      <alignment horizontal="left" wrapText="1"/>
    </xf>
    <xf numFmtId="0" fontId="1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left" vertical="top" wrapText="1" indent="2"/>
    </xf>
    <xf numFmtId="0" fontId="0" fillId="0" borderId="4" xfId="0" applyBorder="1" applyAlignment="1">
      <alignment horizontal="left" vertical="top" wrapText="1"/>
    </xf>
    <xf numFmtId="1" fontId="3" fillId="0" borderId="4" xfId="0" applyNumberFormat="1" applyFont="1" applyBorder="1" applyAlignment="1">
      <alignment horizontal="center" vertical="center" shrinkToFit="1"/>
    </xf>
    <xf numFmtId="164" fontId="3" fillId="0" borderId="4" xfId="0" applyNumberFormat="1" applyFont="1" applyBorder="1" applyAlignment="1">
      <alignment horizontal="center" vertical="center" shrinkToFit="1"/>
    </xf>
    <xf numFmtId="43" fontId="4" fillId="0" borderId="4" xfId="1" applyFont="1" applyFill="1" applyBorder="1" applyAlignment="1">
      <alignment vertical="top" shrinkToFi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8127</xdr:colOff>
      <xdr:row>0</xdr:row>
      <xdr:rowOff>14224</xdr:rowOff>
    </xdr:from>
    <xdr:ext cx="1593087" cy="682751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3087" cy="68275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tabSelected="1" workbookViewId="0">
      <selection activeCell="B1" sqref="B1:G1"/>
    </sheetView>
  </sheetViews>
  <sheetFormatPr baseColWidth="10" defaultColWidth="8.8984375" defaultRowHeight="13" x14ac:dyDescent="0.3"/>
  <cols>
    <col min="1" max="1" width="34.8984375" customWidth="1"/>
    <col min="2" max="2" width="11.59765625" customWidth="1"/>
    <col min="3" max="3" width="10.3984375" customWidth="1"/>
    <col min="4" max="5" width="11.59765625" customWidth="1"/>
    <col min="6" max="6" width="18.69921875" customWidth="1"/>
    <col min="7" max="7" width="26.69921875" customWidth="1"/>
  </cols>
  <sheetData>
    <row r="1" spans="1:7" ht="55" customHeight="1" x14ac:dyDescent="0.3">
      <c r="A1" s="1"/>
      <c r="B1" s="39" t="s">
        <v>46</v>
      </c>
      <c r="C1" s="22"/>
      <c r="D1" s="22"/>
      <c r="E1" s="22"/>
      <c r="F1" s="22"/>
      <c r="G1" s="23"/>
    </row>
    <row r="2" spans="1:7" ht="9" customHeight="1" x14ac:dyDescent="0.3">
      <c r="A2" s="24" t="s">
        <v>0</v>
      </c>
      <c r="B2" s="25"/>
      <c r="C2" s="25"/>
      <c r="D2" s="25"/>
      <c r="E2" s="25"/>
      <c r="F2" s="25"/>
      <c r="G2" s="26"/>
    </row>
    <row r="3" spans="1:7" ht="30" customHeight="1" x14ac:dyDescent="0.3">
      <c r="A3" s="3" t="s">
        <v>1</v>
      </c>
      <c r="B3" s="4" t="s">
        <v>2</v>
      </c>
      <c r="C3" s="3" t="s">
        <v>3</v>
      </c>
      <c r="D3" s="2" t="s">
        <v>4</v>
      </c>
      <c r="E3" s="5" t="s">
        <v>5</v>
      </c>
      <c r="F3" s="6" t="s">
        <v>6</v>
      </c>
      <c r="G3" s="3" t="s">
        <v>7</v>
      </c>
    </row>
    <row r="4" spans="1:7" ht="10" customHeight="1" x14ac:dyDescent="0.3">
      <c r="A4" s="2" t="s">
        <v>8</v>
      </c>
      <c r="B4" s="7"/>
      <c r="C4" s="7"/>
      <c r="D4" s="7"/>
      <c r="E4" s="7"/>
      <c r="F4" s="7"/>
      <c r="G4" s="7"/>
    </row>
    <row r="5" spans="1:7" ht="9" customHeight="1" x14ac:dyDescent="0.3">
      <c r="A5" s="8" t="s">
        <v>9</v>
      </c>
      <c r="B5" s="9" t="s">
        <v>10</v>
      </c>
      <c r="C5" s="10">
        <v>1</v>
      </c>
      <c r="D5" s="11">
        <v>0.5</v>
      </c>
      <c r="E5" s="10">
        <v>5</v>
      </c>
      <c r="F5" s="12">
        <v>7000000</v>
      </c>
      <c r="G5" s="12">
        <f>+C5*D5*E5*F5</f>
        <v>17500000</v>
      </c>
    </row>
    <row r="6" spans="1:7" ht="10" customHeight="1" x14ac:dyDescent="0.3">
      <c r="A6" s="8" t="s">
        <v>11</v>
      </c>
      <c r="B6" s="9" t="s">
        <v>10</v>
      </c>
      <c r="C6" s="10">
        <v>2</v>
      </c>
      <c r="D6" s="11">
        <v>1</v>
      </c>
      <c r="E6" s="10">
        <v>5</v>
      </c>
      <c r="F6" s="12">
        <v>5700000</v>
      </c>
      <c r="G6" s="12">
        <f t="shared" ref="G6:G10" si="0">+C6*D6*E6*F6</f>
        <v>57000000</v>
      </c>
    </row>
    <row r="7" spans="1:7" ht="10" customHeight="1" x14ac:dyDescent="0.3">
      <c r="A7" s="8" t="s">
        <v>12</v>
      </c>
      <c r="B7" s="9" t="s">
        <v>10</v>
      </c>
      <c r="C7" s="10">
        <v>1</v>
      </c>
      <c r="D7" s="11">
        <v>0.25</v>
      </c>
      <c r="E7" s="10">
        <v>5</v>
      </c>
      <c r="F7" s="12">
        <v>5700000</v>
      </c>
      <c r="G7" s="12">
        <f t="shared" si="0"/>
        <v>7125000</v>
      </c>
    </row>
    <row r="8" spans="1:7" ht="9" customHeight="1" x14ac:dyDescent="0.3">
      <c r="A8" s="8" t="s">
        <v>13</v>
      </c>
      <c r="B8" s="9" t="s">
        <v>10</v>
      </c>
      <c r="C8" s="10">
        <v>1</v>
      </c>
      <c r="D8" s="11">
        <v>0.25</v>
      </c>
      <c r="E8" s="10">
        <v>5</v>
      </c>
      <c r="F8" s="12">
        <v>5700000</v>
      </c>
      <c r="G8" s="12">
        <f t="shared" si="0"/>
        <v>7125000</v>
      </c>
    </row>
    <row r="9" spans="1:7" ht="10" customHeight="1" x14ac:dyDescent="0.3">
      <c r="A9" s="8" t="s">
        <v>14</v>
      </c>
      <c r="B9" s="9" t="s">
        <v>10</v>
      </c>
      <c r="C9" s="10">
        <v>1</v>
      </c>
      <c r="D9" s="11">
        <v>0.2</v>
      </c>
      <c r="E9" s="10">
        <v>5</v>
      </c>
      <c r="F9" s="12">
        <v>5300000</v>
      </c>
      <c r="G9" s="12">
        <f t="shared" si="0"/>
        <v>5300000</v>
      </c>
    </row>
    <row r="10" spans="1:7" ht="11" customHeight="1" x14ac:dyDescent="0.3">
      <c r="A10" s="8" t="s">
        <v>15</v>
      </c>
      <c r="B10" s="9" t="s">
        <v>10</v>
      </c>
      <c r="C10" s="10">
        <v>1</v>
      </c>
      <c r="D10" s="11">
        <v>0.5</v>
      </c>
      <c r="E10" s="10">
        <v>5</v>
      </c>
      <c r="F10" s="12">
        <v>5300000</v>
      </c>
      <c r="G10" s="12">
        <f t="shared" si="0"/>
        <v>13250000</v>
      </c>
    </row>
    <row r="11" spans="1:7" ht="16" customHeight="1" x14ac:dyDescent="0.3">
      <c r="A11" s="2" t="s">
        <v>16</v>
      </c>
      <c r="B11" s="13"/>
      <c r="C11" s="13"/>
      <c r="D11" s="13"/>
      <c r="E11" s="13"/>
      <c r="F11" s="13"/>
      <c r="G11" s="14">
        <f>SUM(G5:G10)</f>
        <v>107300000</v>
      </c>
    </row>
    <row r="12" spans="1:7" ht="10" customHeight="1" x14ac:dyDescent="0.3">
      <c r="A12" s="2" t="s">
        <v>17</v>
      </c>
      <c r="B12" s="7"/>
      <c r="C12" s="7"/>
      <c r="D12" s="7"/>
      <c r="E12" s="7"/>
      <c r="F12" s="7"/>
      <c r="G12" s="7"/>
    </row>
    <row r="13" spans="1:7" ht="22" customHeight="1" x14ac:dyDescent="0.3">
      <c r="A13" s="8" t="s">
        <v>18</v>
      </c>
      <c r="B13" s="9" t="s">
        <v>10</v>
      </c>
      <c r="C13" s="10">
        <v>2</v>
      </c>
      <c r="D13" s="11">
        <v>1</v>
      </c>
      <c r="E13" s="10">
        <v>5</v>
      </c>
      <c r="F13" s="12">
        <v>3500000</v>
      </c>
      <c r="G13" s="12">
        <f t="shared" ref="G13" si="1">+C13*D13*E13*F13</f>
        <v>35000000</v>
      </c>
    </row>
    <row r="14" spans="1:7" ht="10" customHeight="1" x14ac:dyDescent="0.3">
      <c r="A14" s="2" t="s">
        <v>19</v>
      </c>
      <c r="B14" s="7"/>
      <c r="C14" s="7"/>
      <c r="D14" s="7"/>
      <c r="E14" s="7"/>
      <c r="F14" s="7"/>
      <c r="G14" s="14">
        <f>+G13</f>
        <v>35000000</v>
      </c>
    </row>
    <row r="15" spans="1:7" ht="10" customHeight="1" x14ac:dyDescent="0.3">
      <c r="A15" s="2" t="s">
        <v>20</v>
      </c>
      <c r="B15" s="7"/>
      <c r="C15" s="7"/>
      <c r="D15" s="7"/>
      <c r="E15" s="7"/>
      <c r="F15" s="7"/>
      <c r="G15" s="14">
        <f>+G14+G11</f>
        <v>142300000</v>
      </c>
    </row>
    <row r="16" spans="1:7" ht="5.25" customHeight="1" x14ac:dyDescent="0.3">
      <c r="A16" s="7"/>
      <c r="B16" s="7"/>
      <c r="C16" s="7"/>
      <c r="D16" s="7"/>
      <c r="E16" s="7"/>
      <c r="F16" s="7"/>
      <c r="G16" s="7"/>
    </row>
    <row r="17" spans="1:7" ht="9" customHeight="1" x14ac:dyDescent="0.3">
      <c r="A17" s="2" t="s">
        <v>21</v>
      </c>
      <c r="B17" s="7"/>
      <c r="C17" s="7"/>
      <c r="D17" s="7"/>
      <c r="E17" s="7"/>
      <c r="F17" s="7"/>
      <c r="G17" s="21">
        <v>2.1</v>
      </c>
    </row>
    <row r="18" spans="1:7" ht="10" customHeight="1" x14ac:dyDescent="0.3">
      <c r="A18" s="2" t="s">
        <v>22</v>
      </c>
      <c r="B18" s="7"/>
      <c r="C18" s="7"/>
      <c r="D18" s="7"/>
      <c r="E18" s="7"/>
      <c r="F18" s="7"/>
      <c r="G18" s="14">
        <f>+G15*G17</f>
        <v>298830000</v>
      </c>
    </row>
    <row r="19" spans="1:7" ht="9" customHeight="1" x14ac:dyDescent="0.3">
      <c r="A19" s="27"/>
      <c r="B19" s="28"/>
      <c r="C19" s="28"/>
      <c r="D19" s="28"/>
      <c r="E19" s="28"/>
      <c r="F19" s="28"/>
      <c r="G19" s="29"/>
    </row>
    <row r="20" spans="1:7" ht="9" customHeight="1" x14ac:dyDescent="0.3">
      <c r="A20" s="24" t="s">
        <v>23</v>
      </c>
      <c r="B20" s="25"/>
      <c r="C20" s="25"/>
      <c r="D20" s="25"/>
      <c r="E20" s="25"/>
      <c r="F20" s="25"/>
      <c r="G20" s="26"/>
    </row>
    <row r="21" spans="1:7" ht="9" customHeight="1" x14ac:dyDescent="0.3">
      <c r="A21" s="28"/>
      <c r="B21" s="28"/>
      <c r="C21" s="28"/>
      <c r="D21" s="28"/>
      <c r="E21" s="28"/>
      <c r="F21" s="29"/>
      <c r="G21" s="7"/>
    </row>
    <row r="22" spans="1:7" ht="18" customHeight="1" x14ac:dyDescent="0.3">
      <c r="A22" s="16" t="s">
        <v>24</v>
      </c>
      <c r="B22" s="30" t="s">
        <v>2</v>
      </c>
      <c r="C22" s="31"/>
      <c r="D22" s="16" t="s">
        <v>25</v>
      </c>
      <c r="E22" s="17" t="s">
        <v>26</v>
      </c>
      <c r="F22" s="16" t="s">
        <v>27</v>
      </c>
      <c r="G22" s="16" t="s">
        <v>7</v>
      </c>
    </row>
    <row r="23" spans="1:7" ht="14" customHeight="1" x14ac:dyDescent="0.3">
      <c r="A23" s="2" t="s">
        <v>28</v>
      </c>
      <c r="B23" s="32"/>
      <c r="C23" s="33"/>
      <c r="D23" s="13"/>
      <c r="E23" s="13"/>
      <c r="F23" s="13"/>
      <c r="G23" s="13"/>
    </row>
    <row r="24" spans="1:7" ht="20" customHeight="1" x14ac:dyDescent="0.3">
      <c r="A24" s="18" t="s">
        <v>29</v>
      </c>
      <c r="B24" s="34" t="s">
        <v>30</v>
      </c>
      <c r="C24" s="35"/>
      <c r="D24" s="10">
        <v>1</v>
      </c>
      <c r="E24" s="10">
        <v>3</v>
      </c>
      <c r="F24" s="12">
        <v>8000000</v>
      </c>
      <c r="G24" s="12">
        <f>D24*E24*F24</f>
        <v>24000000</v>
      </c>
    </row>
    <row r="25" spans="1:7" ht="9" customHeight="1" x14ac:dyDescent="0.3">
      <c r="A25" s="24" t="s">
        <v>31</v>
      </c>
      <c r="B25" s="25"/>
      <c r="C25" s="25"/>
      <c r="D25" s="25"/>
      <c r="E25" s="25"/>
      <c r="F25" s="26"/>
      <c r="G25" s="14">
        <f>+G24</f>
        <v>24000000</v>
      </c>
    </row>
    <row r="26" spans="1:7" ht="9" customHeight="1" x14ac:dyDescent="0.3">
      <c r="A26" s="28"/>
      <c r="B26" s="28"/>
      <c r="C26" s="28"/>
      <c r="D26" s="28"/>
      <c r="E26" s="28"/>
      <c r="F26" s="29"/>
      <c r="G26" s="15"/>
    </row>
    <row r="27" spans="1:7" ht="9" customHeight="1" x14ac:dyDescent="0.3">
      <c r="A27" s="2" t="s">
        <v>32</v>
      </c>
      <c r="B27" s="27"/>
      <c r="C27" s="29"/>
      <c r="D27" s="7"/>
      <c r="E27" s="7"/>
      <c r="F27" s="7"/>
      <c r="G27" s="7"/>
    </row>
    <row r="28" spans="1:7" ht="19" customHeight="1" x14ac:dyDescent="0.3">
      <c r="A28" s="8" t="s">
        <v>33</v>
      </c>
      <c r="B28" s="34" t="s">
        <v>30</v>
      </c>
      <c r="C28" s="35"/>
      <c r="D28" s="10">
        <v>3</v>
      </c>
      <c r="E28" s="10">
        <v>5</v>
      </c>
      <c r="F28" s="12">
        <v>1560000</v>
      </c>
      <c r="G28" s="12">
        <f>D28*E28*F28</f>
        <v>23400000</v>
      </c>
    </row>
    <row r="29" spans="1:7" ht="10" customHeight="1" x14ac:dyDescent="0.3">
      <c r="A29" s="2" t="s">
        <v>34</v>
      </c>
      <c r="B29" s="27"/>
      <c r="C29" s="29"/>
      <c r="D29" s="7"/>
      <c r="E29" s="7"/>
      <c r="F29" s="7"/>
      <c r="G29" s="14">
        <f>+G28</f>
        <v>23400000</v>
      </c>
    </row>
    <row r="30" spans="1:7" ht="9" customHeight="1" x14ac:dyDescent="0.3">
      <c r="A30" s="7"/>
      <c r="B30" s="27"/>
      <c r="C30" s="29"/>
      <c r="D30" s="7"/>
      <c r="E30" s="7"/>
      <c r="F30" s="7"/>
      <c r="G30" s="7"/>
    </row>
    <row r="31" spans="1:7" ht="9" customHeight="1" x14ac:dyDescent="0.3">
      <c r="A31" s="2" t="s">
        <v>35</v>
      </c>
      <c r="B31" s="27"/>
      <c r="C31" s="29"/>
      <c r="D31" s="7"/>
      <c r="E31" s="7"/>
      <c r="F31" s="7"/>
      <c r="G31" s="7"/>
    </row>
    <row r="32" spans="1:7" ht="20" customHeight="1" x14ac:dyDescent="0.3">
      <c r="A32" s="8" t="s">
        <v>36</v>
      </c>
      <c r="B32" s="34" t="s">
        <v>30</v>
      </c>
      <c r="C32" s="35"/>
      <c r="D32" s="10">
        <v>3</v>
      </c>
      <c r="E32" s="10">
        <v>2</v>
      </c>
      <c r="F32" s="12">
        <v>13000000</v>
      </c>
      <c r="G32" s="12">
        <f>D32*E32*F32</f>
        <v>78000000</v>
      </c>
    </row>
    <row r="33" spans="1:7" ht="9" customHeight="1" x14ac:dyDescent="0.3">
      <c r="A33" s="8" t="s">
        <v>37</v>
      </c>
      <c r="B33" s="34" t="s">
        <v>30</v>
      </c>
      <c r="C33" s="35"/>
      <c r="D33" s="10">
        <v>3</v>
      </c>
      <c r="E33" s="10">
        <v>2</v>
      </c>
      <c r="F33" s="12">
        <v>4000000</v>
      </c>
      <c r="G33" s="12">
        <f>D33*E33*F33</f>
        <v>24000000</v>
      </c>
    </row>
    <row r="34" spans="1:7" ht="10" customHeight="1" x14ac:dyDescent="0.3">
      <c r="A34" s="2" t="s">
        <v>38</v>
      </c>
      <c r="B34" s="27"/>
      <c r="C34" s="29"/>
      <c r="D34" s="7"/>
      <c r="E34" s="7"/>
      <c r="F34" s="7"/>
      <c r="G34" s="14">
        <f>SUM(G32:G33)</f>
        <v>102000000</v>
      </c>
    </row>
    <row r="35" spans="1:7" ht="9" customHeight="1" x14ac:dyDescent="0.3">
      <c r="A35" s="7"/>
      <c r="B35" s="27"/>
      <c r="C35" s="29"/>
      <c r="D35" s="7"/>
      <c r="E35" s="7"/>
      <c r="F35" s="7"/>
      <c r="G35" s="7"/>
    </row>
    <row r="36" spans="1:7" ht="9" customHeight="1" x14ac:dyDescent="0.3">
      <c r="A36" s="2" t="s">
        <v>39</v>
      </c>
      <c r="B36" s="27"/>
      <c r="C36" s="29"/>
      <c r="D36" s="7"/>
      <c r="E36" s="7"/>
      <c r="F36" s="7"/>
      <c r="G36" s="7"/>
    </row>
    <row r="37" spans="1:7" ht="29" customHeight="1" x14ac:dyDescent="0.3">
      <c r="A37" s="8" t="s">
        <v>40</v>
      </c>
      <c r="B37" s="37" t="s">
        <v>41</v>
      </c>
      <c r="C37" s="38"/>
      <c r="D37" s="19">
        <v>6</v>
      </c>
      <c r="E37" s="19">
        <v>3</v>
      </c>
      <c r="F37" s="20">
        <v>570000</v>
      </c>
      <c r="G37" s="12">
        <f>D37*E37*F37</f>
        <v>10260000</v>
      </c>
    </row>
    <row r="38" spans="1:7" ht="9" customHeight="1" x14ac:dyDescent="0.3">
      <c r="A38" s="24" t="s">
        <v>42</v>
      </c>
      <c r="B38" s="25"/>
      <c r="C38" s="25"/>
      <c r="D38" s="25"/>
      <c r="E38" s="25"/>
      <c r="F38" s="26"/>
      <c r="G38" s="14">
        <f>+G37</f>
        <v>10260000</v>
      </c>
    </row>
    <row r="39" spans="1:7" ht="9" customHeight="1" x14ac:dyDescent="0.3">
      <c r="A39" s="28"/>
      <c r="B39" s="28"/>
      <c r="C39" s="28"/>
      <c r="D39" s="28"/>
      <c r="E39" s="28"/>
      <c r="F39" s="29"/>
      <c r="G39" s="7"/>
    </row>
    <row r="40" spans="1:7" ht="17" customHeight="1" x14ac:dyDescent="0.3">
      <c r="A40" s="24" t="s">
        <v>43</v>
      </c>
      <c r="B40" s="25"/>
      <c r="C40" s="25"/>
      <c r="D40" s="25"/>
      <c r="E40" s="25"/>
      <c r="F40" s="26"/>
      <c r="G40" s="14">
        <f>+G38+G34+G29+G25</f>
        <v>159660000</v>
      </c>
    </row>
    <row r="41" spans="1:7" ht="10" customHeight="1" x14ac:dyDescent="0.3">
      <c r="A41" s="7"/>
      <c r="B41" s="27"/>
      <c r="C41" s="28"/>
      <c r="D41" s="28"/>
      <c r="E41" s="28"/>
      <c r="F41" s="29"/>
      <c r="G41" s="7"/>
    </row>
    <row r="42" spans="1:7" ht="9" customHeight="1" x14ac:dyDescent="0.3">
      <c r="A42" s="30" t="s">
        <v>7</v>
      </c>
      <c r="B42" s="36"/>
      <c r="C42" s="36"/>
      <c r="D42" s="36"/>
      <c r="E42" s="36"/>
      <c r="F42" s="31"/>
      <c r="G42" s="14">
        <f>+G40+G18</f>
        <v>458490000</v>
      </c>
    </row>
    <row r="43" spans="1:7" ht="9" customHeight="1" x14ac:dyDescent="0.3">
      <c r="A43" s="30" t="s">
        <v>44</v>
      </c>
      <c r="B43" s="36"/>
      <c r="C43" s="36"/>
      <c r="D43" s="36"/>
      <c r="E43" s="36"/>
      <c r="F43" s="31"/>
      <c r="G43" s="14">
        <f>+G42*0.19</f>
        <v>87113100</v>
      </c>
    </row>
    <row r="44" spans="1:7" ht="9" customHeight="1" x14ac:dyDescent="0.3">
      <c r="A44" s="30" t="s">
        <v>45</v>
      </c>
      <c r="B44" s="36"/>
      <c r="C44" s="36"/>
      <c r="D44" s="36"/>
      <c r="E44" s="36"/>
      <c r="F44" s="31"/>
      <c r="G44" s="14">
        <f>+G42+G43</f>
        <v>545603100</v>
      </c>
    </row>
  </sheetData>
  <mergeCells count="28">
    <mergeCell ref="A42:F42"/>
    <mergeCell ref="A43:F43"/>
    <mergeCell ref="A44:F44"/>
    <mergeCell ref="B37:C37"/>
    <mergeCell ref="A38:F38"/>
    <mergeCell ref="A39:F39"/>
    <mergeCell ref="A40:F40"/>
    <mergeCell ref="B41:F41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A25:F25"/>
    <mergeCell ref="A26:F26"/>
    <mergeCell ref="B1:G1"/>
    <mergeCell ref="A2:G2"/>
    <mergeCell ref="A19:G19"/>
    <mergeCell ref="A20:G20"/>
    <mergeCell ref="A21:F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PGIRS 2025-V2</dc:title>
  <dc:creator>MARIA LUISA BARRAZA</dc:creator>
  <cp:lastModifiedBy>Maria Barraza</cp:lastModifiedBy>
  <dcterms:created xsi:type="dcterms:W3CDTF">2025-12-02T21:05:12Z</dcterms:created>
  <dcterms:modified xsi:type="dcterms:W3CDTF">2025-12-18T23:10:06Z</dcterms:modified>
</cp:coreProperties>
</file>