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Usuario/Desktop/CORTOLIMA/2020/PROCESOS CONTRATACION /CONCURSO DE MERITOS /FONDO DE AGUA IBAGUE/"/>
    </mc:Choice>
  </mc:AlternateContent>
  <xr:revisionPtr revIDLastSave="0" documentId="8_{59422747-41C2-C249-9E1D-8C13F557BABE}" xr6:coauthVersionLast="36" xr6:coauthVersionMax="36" xr10:uidLastSave="{00000000-0000-0000-0000-000000000000}"/>
  <bookViews>
    <workbookView xWindow="0" yWindow="0" windowWidth="25600" windowHeight="16000" activeTab="1" xr2:uid="{00000000-000D-0000-FFFF-FFFF00000000}"/>
  </bookViews>
  <sheets>
    <sheet name="Presupuesto" sheetId="4" state="hidden" r:id="rId1"/>
    <sheet name="PPTO FM (2)" sheetId="10" r:id="rId2"/>
  </sheets>
  <definedNames>
    <definedName name="_xlnm._FilterDatabase" localSheetId="1" hidden="1">'PPTO FM (2)'!$A$3:$F$24</definedName>
    <definedName name="_xlnm._FilterDatabase" localSheetId="0" hidden="1">Presupuesto!$A$2:$G$25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0" l="1"/>
  <c r="F5" i="10" l="1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4" i="10"/>
  <c r="F22" i="10" l="1"/>
  <c r="F24" i="10" s="1"/>
  <c r="F28" i="10" s="1"/>
  <c r="F29" i="10" l="1"/>
  <c r="F30" i="10" s="1"/>
  <c r="G27" i="4"/>
  <c r="G29" i="4" s="1"/>
  <c r="G31" i="4" s="1"/>
</calcChain>
</file>

<file path=xl/sharedStrings.xml><?xml version="1.0" encoding="utf-8"?>
<sst xmlns="http://schemas.openxmlformats.org/spreadsheetml/2006/main" count="100" uniqueCount="48">
  <si>
    <t>Diseño del Fondo de Agua y su plataforma de acción colectiva para la sub-zona hidrográfica río Coello, cuenca río Combeima del municipio de Ibagué, Tolima</t>
  </si>
  <si>
    <t>Especialista desarrollo rural sostenible</t>
  </si>
  <si>
    <t>SIG</t>
  </si>
  <si>
    <t>Especialista comunicación estrategica</t>
  </si>
  <si>
    <t>Viajes</t>
  </si>
  <si>
    <t>costo</t>
  </si>
  <si>
    <t>costo + iva</t>
  </si>
  <si>
    <t>Administracion (15%)</t>
  </si>
  <si>
    <t>Auxiliar comunicación estrategica</t>
  </si>
  <si>
    <t>Técnico modelacion</t>
  </si>
  <si>
    <t>Dedicacion</t>
  </si>
  <si>
    <t>Director proyecto - Especialista en operación FA</t>
  </si>
  <si>
    <t>Lider innovación</t>
  </si>
  <si>
    <t>Técnico local desarrollo rural sostenible</t>
  </si>
  <si>
    <t xml:space="preserve">Técnico local relacionamiento </t>
  </si>
  <si>
    <t>Especialista comunicación estrategica (Acompañamiento operación)</t>
  </si>
  <si>
    <t>Hidrólogo senior - director científico</t>
  </si>
  <si>
    <t>Hidrólogo senior - director científico (Acompañamiento operación)</t>
  </si>
  <si>
    <t>Meses</t>
  </si>
  <si>
    <t>Técnico modelacion (Acompañamiento operación Etapa Inicial Temprana)</t>
  </si>
  <si>
    <t>SIG -  (Acompañamiento operación Etapa Inicial Temprana)</t>
  </si>
  <si>
    <t>Técnico local Rel.  (Acompañamiento operación Etapa Inicial Temprana)</t>
  </si>
  <si>
    <t>Técnico local DRS  (Acompañamiento operación Etapa Inicial Temprana)</t>
  </si>
  <si>
    <t>Lider innovación  (Acompañamiento operación Etapa Inicial Temprana)</t>
  </si>
  <si>
    <t>Director proyecto - Especialista en operación FA  (Acompañamiento operación Etapa Inicial Temprana)</t>
  </si>
  <si>
    <t>Costo unitario</t>
  </si>
  <si>
    <t>CostoTotal</t>
  </si>
  <si>
    <t>Espacios participacion y gastos de comunicación</t>
  </si>
  <si>
    <t>Diseño operativo</t>
  </si>
  <si>
    <t>Diseño técnico</t>
  </si>
  <si>
    <t>DPFA</t>
  </si>
  <si>
    <t>CI</t>
  </si>
  <si>
    <t>TDLS</t>
  </si>
  <si>
    <t>TLR</t>
  </si>
  <si>
    <t>CCom</t>
  </si>
  <si>
    <t>AuxCom</t>
  </si>
  <si>
    <t>DCFA</t>
  </si>
  <si>
    <t>CTM</t>
  </si>
  <si>
    <t>EDRS</t>
  </si>
  <si>
    <t>TDLR</t>
  </si>
  <si>
    <t>Subtotal</t>
  </si>
  <si>
    <t>F.M</t>
  </si>
  <si>
    <t>Costo Personal</t>
  </si>
  <si>
    <t>Otros Costos</t>
  </si>
  <si>
    <t>Costos Totales</t>
  </si>
  <si>
    <t>IVA (19%)</t>
  </si>
  <si>
    <t>TOTAL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</si>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</sst>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Font="1" applyAlignment="1">
      <alignment horizontal="left" vertical="center" wrapText="1"/>
    </xf>
    <xf numFmtId="0" fontId="0" fillId="0" borderId="0" xfId="0" applyFont="1"/>
    <xf numFmtId="0" fontId="0" fillId="0" borderId="8" xfId="0" applyFont="1" applyFill="1" applyBorder="1"/>
    <xf numFmtId="0" fontId="0" fillId="0" borderId="25" xfId="0" applyFont="1" applyBorder="1" applyAlignment="1">
      <alignment horizontal="left" vertical="center" wrapText="1"/>
    </xf>
    <xf numFmtId="0" fontId="0" fillId="0" borderId="7" xfId="0" applyFont="1" applyFill="1" applyBorder="1"/>
    <xf numFmtId="0" fontId="0" fillId="0" borderId="10" xfId="0" applyFont="1" applyFill="1" applyBorder="1"/>
    <xf numFmtId="0" fontId="0" fillId="0" borderId="12" xfId="0" applyFont="1" applyFill="1" applyBorder="1"/>
    <xf numFmtId="164" fontId="0" fillId="0" borderId="0" xfId="1" applyNumberFormat="1" applyFont="1"/>
    <xf numFmtId="164" fontId="0" fillId="0" borderId="9" xfId="1" applyNumberFormat="1" applyFont="1" applyFill="1" applyBorder="1"/>
    <xf numFmtId="0" fontId="0" fillId="0" borderId="20" xfId="0" applyFont="1" applyFill="1" applyBorder="1"/>
    <xf numFmtId="0" fontId="0" fillId="0" borderId="1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164" fontId="0" fillId="0" borderId="15" xfId="1" applyNumberFormat="1" applyFont="1" applyBorder="1"/>
    <xf numFmtId="164" fontId="0" fillId="0" borderId="9" xfId="1" applyNumberFormat="1" applyFont="1" applyBorder="1"/>
    <xf numFmtId="0" fontId="0" fillId="0" borderId="13" xfId="0" applyFont="1" applyFill="1" applyBorder="1"/>
    <xf numFmtId="164" fontId="0" fillId="0" borderId="13" xfId="1" applyNumberFormat="1" applyFont="1" applyBorder="1"/>
    <xf numFmtId="164" fontId="0" fillId="0" borderId="14" xfId="1" applyNumberFormat="1" applyFont="1" applyBorder="1"/>
    <xf numFmtId="0" fontId="0" fillId="0" borderId="23" xfId="0" applyFont="1" applyBorder="1" applyAlignment="1">
      <alignment horizontal="left" vertical="center" wrapText="1"/>
    </xf>
    <xf numFmtId="9" fontId="0" fillId="0" borderId="4" xfId="2" applyFont="1" applyFill="1" applyBorder="1"/>
    <xf numFmtId="9" fontId="0" fillId="0" borderId="0" xfId="2" applyFont="1"/>
    <xf numFmtId="9" fontId="0" fillId="0" borderId="8" xfId="2" applyFont="1" applyFill="1" applyBorder="1"/>
    <xf numFmtId="9" fontId="0" fillId="0" borderId="13" xfId="2" applyFont="1" applyFill="1" applyBorder="1"/>
    <xf numFmtId="0" fontId="0" fillId="0" borderId="0" xfId="0" applyFont="1" applyAlignment="1">
      <alignment horizontal="center" vertical="center"/>
    </xf>
    <xf numFmtId="0" fontId="0" fillId="0" borderId="24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horizontal="left" vertical="center" wrapText="1"/>
    </xf>
    <xf numFmtId="0" fontId="0" fillId="0" borderId="25" xfId="0" applyFont="1" applyFill="1" applyBorder="1" applyAlignment="1">
      <alignment horizontal="left" vertical="center" wrapText="1"/>
    </xf>
    <xf numFmtId="9" fontId="0" fillId="0" borderId="16" xfId="2" applyFont="1" applyFill="1" applyBorder="1"/>
    <xf numFmtId="9" fontId="0" fillId="0" borderId="17" xfId="2" applyFont="1" applyFill="1" applyBorder="1"/>
    <xf numFmtId="0" fontId="0" fillId="0" borderId="2" xfId="0" applyFont="1" applyFill="1" applyBorder="1"/>
    <xf numFmtId="164" fontId="0" fillId="0" borderId="4" xfId="1" applyNumberFormat="1" applyFont="1" applyBorder="1"/>
    <xf numFmtId="164" fontId="2" fillId="0" borderId="11" xfId="1" applyNumberFormat="1" applyFont="1" applyFill="1" applyBorder="1"/>
    <xf numFmtId="164" fontId="2" fillId="0" borderId="14" xfId="1" applyNumberFormat="1" applyFont="1" applyFill="1" applyBorder="1"/>
    <xf numFmtId="164" fontId="2" fillId="0" borderId="15" xfId="1" applyNumberFormat="1" applyFont="1" applyBorder="1"/>
    <xf numFmtId="17" fontId="2" fillId="2" borderId="5" xfId="0" applyNumberFormat="1" applyFont="1" applyFill="1" applyBorder="1" applyAlignment="1">
      <alignment horizontal="center"/>
    </xf>
    <xf numFmtId="17" fontId="2" fillId="2" borderId="26" xfId="0" applyNumberFormat="1" applyFont="1" applyFill="1" applyBorder="1" applyAlignment="1">
      <alignment horizontal="center"/>
    </xf>
    <xf numFmtId="164" fontId="2" fillId="2" borderId="6" xfId="1" applyNumberFormat="1" applyFont="1" applyFill="1" applyBorder="1" applyAlignment="1">
      <alignment horizontal="center"/>
    </xf>
    <xf numFmtId="0" fontId="0" fillId="0" borderId="27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8" xfId="0" applyBorder="1"/>
    <xf numFmtId="0" fontId="0" fillId="0" borderId="25" xfId="0" applyBorder="1" applyAlignment="1">
      <alignment horizontal="left" vertical="center" wrapText="1"/>
    </xf>
    <xf numFmtId="164" fontId="0" fillId="0" borderId="7" xfId="1" applyNumberFormat="1" applyFont="1" applyBorder="1"/>
    <xf numFmtId="42" fontId="0" fillId="0" borderId="14" xfId="3" applyFont="1" applyBorder="1"/>
    <xf numFmtId="0" fontId="0" fillId="0" borderId="23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42" fontId="0" fillId="0" borderId="19" xfId="3" applyFont="1" applyBorder="1"/>
    <xf numFmtId="0" fontId="0" fillId="0" borderId="28" xfId="0" applyBorder="1" applyAlignment="1">
      <alignment horizontal="left" vertical="center" wrapText="1"/>
    </xf>
    <xf numFmtId="0" fontId="0" fillId="0" borderId="13" xfId="0" applyBorder="1"/>
    <xf numFmtId="42" fontId="2" fillId="3" borderId="15" xfId="3" applyFont="1" applyFill="1" applyBorder="1"/>
    <xf numFmtId="9" fontId="0" fillId="0" borderId="22" xfId="2" applyFont="1" applyFill="1" applyBorder="1"/>
    <xf numFmtId="9" fontId="0" fillId="0" borderId="18" xfId="2" applyFont="1" applyFill="1" applyBorder="1"/>
    <xf numFmtId="164" fontId="2" fillId="0" borderId="0" xfId="1" applyNumberFormat="1" applyFont="1"/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64" fontId="0" fillId="0" borderId="0" xfId="1" applyNumberFormat="1" applyFont="1" applyAlignment="1">
      <alignment horizontal="left" vertical="center" wrapText="1"/>
    </xf>
    <xf numFmtId="164" fontId="2" fillId="2" borderId="5" xfId="1" applyNumberFormat="1" applyFont="1" applyFill="1" applyBorder="1" applyAlignment="1">
      <alignment horizontal="center"/>
    </xf>
    <xf numFmtId="164" fontId="2" fillId="2" borderId="26" xfId="1" applyNumberFormat="1" applyFont="1" applyFill="1" applyBorder="1" applyAlignment="1">
      <alignment horizontal="center"/>
    </xf>
    <xf numFmtId="164" fontId="2" fillId="0" borderId="23" xfId="1" applyNumberFormat="1" applyFont="1" applyBorder="1" applyAlignment="1">
      <alignment horizontal="left" vertical="center" wrapText="1"/>
    </xf>
    <xf numFmtId="164" fontId="4" fillId="0" borderId="24" xfId="1" applyNumberFormat="1" applyFont="1" applyBorder="1" applyAlignment="1">
      <alignment horizontal="left" vertical="center" wrapText="1"/>
    </xf>
    <xf numFmtId="164" fontId="0" fillId="0" borderId="10" xfId="1" applyNumberFormat="1" applyFont="1" applyFill="1" applyBorder="1"/>
    <xf numFmtId="164" fontId="0" fillId="0" borderId="10" xfId="1" applyNumberFormat="1" applyFont="1" applyBorder="1"/>
    <xf numFmtId="164" fontId="4" fillId="0" borderId="30" xfId="1" applyNumberFormat="1" applyFont="1" applyBorder="1" applyAlignment="1">
      <alignment horizontal="left" vertical="center" wrapText="1"/>
    </xf>
    <xf numFmtId="164" fontId="0" fillId="0" borderId="24" xfId="1" applyNumberFormat="1" applyFont="1" applyBorder="1" applyAlignment="1">
      <alignment horizontal="left" vertical="center" wrapText="1"/>
    </xf>
    <xf numFmtId="164" fontId="0" fillId="0" borderId="21" xfId="1" applyNumberFormat="1" applyFont="1" applyFill="1" applyBorder="1"/>
    <xf numFmtId="164" fontId="0" fillId="0" borderId="29" xfId="1" applyNumberFormat="1" applyFont="1" applyFill="1" applyBorder="1"/>
    <xf numFmtId="164" fontId="4" fillId="0" borderId="31" xfId="1" applyNumberFormat="1" applyFont="1" applyBorder="1" applyAlignment="1">
      <alignment horizontal="left" vertical="center" wrapText="1"/>
    </xf>
    <xf numFmtId="164" fontId="0" fillId="0" borderId="12" xfId="1" applyNumberFormat="1" applyFont="1" applyFill="1" applyBorder="1"/>
    <xf numFmtId="164" fontId="2" fillId="0" borderId="9" xfId="1" applyNumberFormat="1" applyFont="1" applyFill="1" applyBorder="1"/>
    <xf numFmtId="165" fontId="0" fillId="0" borderId="11" xfId="1" applyNumberFormat="1" applyFont="1" applyBorder="1"/>
    <xf numFmtId="9" fontId="2" fillId="2" borderId="5" xfId="2" applyFont="1" applyFill="1" applyBorder="1" applyAlignment="1">
      <alignment horizontal="center"/>
    </xf>
    <xf numFmtId="9" fontId="0" fillId="0" borderId="8" xfId="2" applyFont="1" applyBorder="1"/>
    <xf numFmtId="164" fontId="0" fillId="0" borderId="24" xfId="1" applyNumberFormat="1" applyFont="1" applyFill="1" applyBorder="1" applyAlignment="1">
      <alignment horizontal="left" vertical="center" wrapText="1"/>
    </xf>
    <xf numFmtId="164" fontId="0" fillId="0" borderId="25" xfId="1" applyNumberFormat="1" applyFont="1" applyFill="1" applyBorder="1" applyAlignment="1">
      <alignment horizontal="left" vertical="center" wrapText="1"/>
    </xf>
    <xf numFmtId="9" fontId="2" fillId="4" borderId="0" xfId="2" applyFont="1" applyFill="1" applyBorder="1"/>
    <xf numFmtId="42" fontId="2" fillId="4" borderId="0" xfId="3" applyFont="1" applyFill="1"/>
    <xf numFmtId="164" fontId="2" fillId="4" borderId="10" xfId="1" applyNumberFormat="1" applyFont="1" applyFill="1" applyBorder="1"/>
    <xf numFmtId="164" fontId="2" fillId="4" borderId="11" xfId="1" applyNumberFormat="1" applyFont="1" applyFill="1" applyBorder="1"/>
    <xf numFmtId="0" fontId="0" fillId="4" borderId="3" xfId="0" applyFill="1" applyBorder="1" applyAlignment="1">
      <alignment horizontal="left" vertical="center" wrapText="1"/>
    </xf>
    <xf numFmtId="42" fontId="0" fillId="4" borderId="15" xfId="3" applyFont="1" applyFill="1" applyBorder="1"/>
    <xf numFmtId="164" fontId="0" fillId="4" borderId="15" xfId="1" applyNumberFormat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 [0]" xfId="3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workbookViewId="0">
      <selection activeCell="G4" sqref="G4"/>
    </sheetView>
  </sheetViews>
  <sheetFormatPr baseColWidth="10" defaultColWidth="11.5" defaultRowHeight="15" x14ac:dyDescent="0.2"/>
  <cols>
    <col min="1" max="1" width="11.5" style="23"/>
    <col min="2" max="2" width="74.1640625" style="1" customWidth="1"/>
    <col min="3" max="3" width="7.1640625" style="1" customWidth="1"/>
    <col min="4" max="4" width="10.5" style="2" bestFit="1" customWidth="1"/>
    <col min="5" max="5" width="14.5" style="2" bestFit="1" customWidth="1"/>
    <col min="6" max="6" width="17" style="2" bestFit="1" customWidth="1"/>
    <col min="7" max="7" width="15.83203125" style="2" bestFit="1" customWidth="1"/>
    <col min="8" max="16384" width="11.5" style="2"/>
  </cols>
  <sheetData>
    <row r="1" spans="1:7" ht="59.5" customHeight="1" thickBot="1" x14ac:dyDescent="0.25">
      <c r="D1" s="82" t="s">
        <v>0</v>
      </c>
      <c r="E1" s="83"/>
      <c r="F1" s="83"/>
      <c r="G1" s="84"/>
    </row>
    <row r="2" spans="1:7" ht="16" thickBot="1" x14ac:dyDescent="0.25">
      <c r="D2" s="34" t="s">
        <v>18</v>
      </c>
      <c r="E2" s="34" t="s">
        <v>10</v>
      </c>
      <c r="F2" s="35" t="s">
        <v>25</v>
      </c>
      <c r="G2" s="36" t="s">
        <v>26</v>
      </c>
    </row>
    <row r="3" spans="1:7" ht="16" x14ac:dyDescent="0.2">
      <c r="B3" s="12" t="s">
        <v>28</v>
      </c>
      <c r="C3" s="12"/>
      <c r="D3" s="5"/>
      <c r="E3" s="3"/>
      <c r="F3" s="3"/>
      <c r="G3" s="9"/>
    </row>
    <row r="4" spans="1:7" ht="16" x14ac:dyDescent="0.2">
      <c r="A4" s="23">
        <v>2020</v>
      </c>
      <c r="B4" s="24" t="s">
        <v>11</v>
      </c>
      <c r="C4" s="24" t="s">
        <v>30</v>
      </c>
      <c r="D4" s="6">
        <v>5</v>
      </c>
      <c r="E4" s="19">
        <v>0.5</v>
      </c>
      <c r="F4" s="30">
        <v>6900000</v>
      </c>
      <c r="G4" s="31">
        <v>34500000</v>
      </c>
    </row>
    <row r="5" spans="1:7" ht="32" x14ac:dyDescent="0.2">
      <c r="A5" s="23">
        <v>2021</v>
      </c>
      <c r="B5" s="24" t="s">
        <v>24</v>
      </c>
      <c r="C5" s="24" t="s">
        <v>30</v>
      </c>
      <c r="D5" s="6">
        <v>5</v>
      </c>
      <c r="E5" s="19">
        <v>0.25</v>
      </c>
      <c r="F5" s="30">
        <v>3450000</v>
      </c>
      <c r="G5" s="31">
        <v>17250000</v>
      </c>
    </row>
    <row r="6" spans="1:7" ht="16" x14ac:dyDescent="0.2">
      <c r="A6" s="23">
        <v>2020</v>
      </c>
      <c r="B6" s="24" t="s">
        <v>12</v>
      </c>
      <c r="C6" s="24" t="s">
        <v>31</v>
      </c>
      <c r="D6" s="6">
        <v>5</v>
      </c>
      <c r="E6" s="19">
        <v>0.5</v>
      </c>
      <c r="F6" s="30">
        <v>4312500</v>
      </c>
      <c r="G6" s="31">
        <v>21562500</v>
      </c>
    </row>
    <row r="7" spans="1:7" ht="16" x14ac:dyDescent="0.2">
      <c r="A7" s="23">
        <v>2021</v>
      </c>
      <c r="B7" s="24" t="s">
        <v>23</v>
      </c>
      <c r="C7" s="24" t="s">
        <v>31</v>
      </c>
      <c r="D7" s="6">
        <v>5</v>
      </c>
      <c r="E7" s="19">
        <v>0.25</v>
      </c>
      <c r="F7" s="30">
        <v>2156250</v>
      </c>
      <c r="G7" s="31">
        <v>10781250</v>
      </c>
    </row>
    <row r="8" spans="1:7" ht="16" x14ac:dyDescent="0.2">
      <c r="A8" s="23">
        <v>2020</v>
      </c>
      <c r="B8" s="24" t="s">
        <v>13</v>
      </c>
      <c r="C8" s="24" t="s">
        <v>32</v>
      </c>
      <c r="D8" s="6">
        <v>5</v>
      </c>
      <c r="E8" s="19">
        <v>1</v>
      </c>
      <c r="F8" s="30">
        <v>5462499.9999999991</v>
      </c>
      <c r="G8" s="31">
        <v>27312499.999999996</v>
      </c>
    </row>
    <row r="9" spans="1:7" ht="16" x14ac:dyDescent="0.2">
      <c r="A9" s="23">
        <v>2021</v>
      </c>
      <c r="B9" s="24" t="s">
        <v>22</v>
      </c>
      <c r="C9" s="24" t="s">
        <v>32</v>
      </c>
      <c r="D9" s="6">
        <v>5</v>
      </c>
      <c r="E9" s="19">
        <v>0.5</v>
      </c>
      <c r="F9" s="30">
        <v>2874999.9999999995</v>
      </c>
      <c r="G9" s="31">
        <v>14374999.999999998</v>
      </c>
    </row>
    <row r="10" spans="1:7" ht="16" x14ac:dyDescent="0.2">
      <c r="A10" s="23">
        <v>2020</v>
      </c>
      <c r="B10" s="24" t="s">
        <v>14</v>
      </c>
      <c r="C10" s="24" t="s">
        <v>33</v>
      </c>
      <c r="D10" s="6">
        <v>4</v>
      </c>
      <c r="E10" s="19">
        <v>1</v>
      </c>
      <c r="F10" s="30">
        <v>5462500</v>
      </c>
      <c r="G10" s="31">
        <v>21850000</v>
      </c>
    </row>
    <row r="11" spans="1:7" ht="16" x14ac:dyDescent="0.2">
      <c r="A11" s="23">
        <v>2021</v>
      </c>
      <c r="B11" s="24" t="s">
        <v>21</v>
      </c>
      <c r="C11" s="24" t="s">
        <v>33</v>
      </c>
      <c r="D11" s="6">
        <v>5</v>
      </c>
      <c r="E11" s="19">
        <v>0.5</v>
      </c>
      <c r="F11" s="30">
        <v>2874999.9999999995</v>
      </c>
      <c r="G11" s="31">
        <v>14374999.999999998</v>
      </c>
    </row>
    <row r="12" spans="1:7" ht="16" x14ac:dyDescent="0.2">
      <c r="A12" s="23">
        <v>2020</v>
      </c>
      <c r="B12" s="24" t="s">
        <v>3</v>
      </c>
      <c r="C12" s="24" t="s">
        <v>34</v>
      </c>
      <c r="D12" s="6">
        <v>5</v>
      </c>
      <c r="E12" s="19">
        <v>1</v>
      </c>
      <c r="F12" s="30">
        <v>5462499.9999999991</v>
      </c>
      <c r="G12" s="31">
        <v>27312499.999999996</v>
      </c>
    </row>
    <row r="13" spans="1:7" ht="16" x14ac:dyDescent="0.2">
      <c r="A13" s="23">
        <v>2021</v>
      </c>
      <c r="B13" s="24" t="s">
        <v>15</v>
      </c>
      <c r="C13" s="24" t="s">
        <v>34</v>
      </c>
      <c r="D13" s="6">
        <v>5</v>
      </c>
      <c r="E13" s="19">
        <v>0.5</v>
      </c>
      <c r="F13" s="30">
        <v>2874999.9999999995</v>
      </c>
      <c r="G13" s="31">
        <v>14374999.999999998</v>
      </c>
    </row>
    <row r="14" spans="1:7" ht="32" x14ac:dyDescent="0.2">
      <c r="A14" s="23">
        <v>2020</v>
      </c>
      <c r="B14" s="24" t="s">
        <v>8</v>
      </c>
      <c r="C14" s="24" t="s">
        <v>35</v>
      </c>
      <c r="D14" s="6">
        <v>5</v>
      </c>
      <c r="E14" s="19">
        <v>1</v>
      </c>
      <c r="F14" s="30">
        <v>2874999.9999999995</v>
      </c>
      <c r="G14" s="31">
        <v>14374999.999999998</v>
      </c>
    </row>
    <row r="15" spans="1:7" ht="16" x14ac:dyDescent="0.2">
      <c r="B15" s="25" t="s">
        <v>29</v>
      </c>
      <c r="C15" s="25"/>
      <c r="D15" s="6"/>
      <c r="E15" s="19"/>
      <c r="F15" s="30"/>
      <c r="G15" s="31"/>
    </row>
    <row r="16" spans="1:7" ht="16" x14ac:dyDescent="0.2">
      <c r="A16" s="23">
        <v>2020</v>
      </c>
      <c r="B16" s="24" t="s">
        <v>16</v>
      </c>
      <c r="C16" s="24" t="s">
        <v>36</v>
      </c>
      <c r="D16" s="6">
        <v>5</v>
      </c>
      <c r="E16" s="19">
        <v>0.5</v>
      </c>
      <c r="F16" s="30">
        <v>6900000</v>
      </c>
      <c r="G16" s="31">
        <v>34500000</v>
      </c>
    </row>
    <row r="17" spans="1:7" ht="16" x14ac:dyDescent="0.2">
      <c r="A17" s="23">
        <v>2021</v>
      </c>
      <c r="B17" s="24" t="s">
        <v>17</v>
      </c>
      <c r="C17" s="24" t="s">
        <v>36</v>
      </c>
      <c r="D17" s="6">
        <v>5</v>
      </c>
      <c r="E17" s="19">
        <v>0.25</v>
      </c>
      <c r="F17" s="30">
        <v>3450000</v>
      </c>
      <c r="G17" s="31">
        <v>17250000</v>
      </c>
    </row>
    <row r="18" spans="1:7" ht="16" x14ac:dyDescent="0.2">
      <c r="A18" s="23">
        <v>2020</v>
      </c>
      <c r="B18" s="24" t="s">
        <v>9</v>
      </c>
      <c r="C18" s="24" t="s">
        <v>37</v>
      </c>
      <c r="D18" s="6">
        <v>4</v>
      </c>
      <c r="E18" s="19">
        <v>1</v>
      </c>
      <c r="F18" s="30">
        <v>5462500</v>
      </c>
      <c r="G18" s="31">
        <v>21850000</v>
      </c>
    </row>
    <row r="19" spans="1:7" ht="16" x14ac:dyDescent="0.2">
      <c r="A19" s="23">
        <v>2021</v>
      </c>
      <c r="B19" s="24" t="s">
        <v>19</v>
      </c>
      <c r="C19" s="24" t="s">
        <v>37</v>
      </c>
      <c r="D19" s="6">
        <v>4</v>
      </c>
      <c r="E19" s="19">
        <v>0.25</v>
      </c>
      <c r="F19" s="30">
        <v>1437500</v>
      </c>
      <c r="G19" s="31">
        <v>5750000</v>
      </c>
    </row>
    <row r="20" spans="1:7" ht="16" x14ac:dyDescent="0.2">
      <c r="A20" s="23">
        <v>2020</v>
      </c>
      <c r="B20" s="24" t="s">
        <v>1</v>
      </c>
      <c r="C20" s="24" t="s">
        <v>38</v>
      </c>
      <c r="D20" s="6">
        <v>4</v>
      </c>
      <c r="E20" s="19">
        <v>1</v>
      </c>
      <c r="F20" s="30">
        <v>5462500</v>
      </c>
      <c r="G20" s="31">
        <v>21850000</v>
      </c>
    </row>
    <row r="21" spans="1:7" ht="16" x14ac:dyDescent="0.2">
      <c r="A21" s="23">
        <v>2020</v>
      </c>
      <c r="B21" s="24" t="s">
        <v>2</v>
      </c>
      <c r="C21" s="24" t="s">
        <v>2</v>
      </c>
      <c r="D21" s="6">
        <v>4</v>
      </c>
      <c r="E21" s="19">
        <v>1</v>
      </c>
      <c r="F21" s="30">
        <v>5462500</v>
      </c>
      <c r="G21" s="31">
        <v>21850000</v>
      </c>
    </row>
    <row r="22" spans="1:7" ht="17" thickBot="1" x14ac:dyDescent="0.25">
      <c r="A22" s="23">
        <v>2021</v>
      </c>
      <c r="B22" s="26" t="s">
        <v>20</v>
      </c>
      <c r="C22" s="26" t="s">
        <v>2</v>
      </c>
      <c r="D22" s="7">
        <v>5</v>
      </c>
      <c r="E22" s="22">
        <v>0.25</v>
      </c>
      <c r="F22" s="16">
        <v>1437499.9999999998</v>
      </c>
      <c r="G22" s="32">
        <v>7187499.9999999991</v>
      </c>
    </row>
    <row r="23" spans="1:7" ht="16" thickBot="1" x14ac:dyDescent="0.25">
      <c r="E23" s="20"/>
      <c r="F23" s="20"/>
      <c r="G23" s="8"/>
    </row>
    <row r="24" spans="1:7" ht="16" x14ac:dyDescent="0.2">
      <c r="B24" s="18" t="s">
        <v>4</v>
      </c>
      <c r="C24" s="37"/>
      <c r="D24" s="3">
        <v>4</v>
      </c>
      <c r="E24" s="21">
        <v>1</v>
      </c>
      <c r="F24" s="27"/>
      <c r="G24" s="14">
        <v>8000000</v>
      </c>
    </row>
    <row r="25" spans="1:7" ht="17" thickBot="1" x14ac:dyDescent="0.25">
      <c r="B25" s="4" t="s">
        <v>27</v>
      </c>
      <c r="C25" s="38"/>
      <c r="D25" s="15">
        <v>10</v>
      </c>
      <c r="E25" s="22">
        <v>1</v>
      </c>
      <c r="F25" s="28"/>
      <c r="G25" s="17">
        <v>10000000</v>
      </c>
    </row>
    <row r="26" spans="1:7" ht="16" thickBot="1" x14ac:dyDescent="0.25">
      <c r="G26" s="8"/>
    </row>
    <row r="27" spans="1:7" ht="17" thickBot="1" x14ac:dyDescent="0.25">
      <c r="B27" s="11" t="s">
        <v>7</v>
      </c>
      <c r="C27" s="39"/>
      <c r="D27" s="10"/>
      <c r="E27" s="10"/>
      <c r="F27" s="29"/>
      <c r="G27" s="13">
        <f>15%*SUM(G4:G25)</f>
        <v>54945937.5</v>
      </c>
    </row>
    <row r="28" spans="1:7" ht="16" thickBot="1" x14ac:dyDescent="0.25"/>
    <row r="29" spans="1:7" ht="16" thickBot="1" x14ac:dyDescent="0.25">
      <c r="E29" s="8" t="s">
        <v>5</v>
      </c>
      <c r="F29" s="8"/>
      <c r="G29" s="13">
        <f>SUM(G4:G27)</f>
        <v>421252187.5</v>
      </c>
    </row>
    <row r="30" spans="1:7" ht="16" thickBot="1" x14ac:dyDescent="0.25">
      <c r="E30" s="8"/>
      <c r="F30" s="8"/>
    </row>
    <row r="31" spans="1:7" ht="16" thickBot="1" x14ac:dyDescent="0.25">
      <c r="E31" s="8" t="s">
        <v>6</v>
      </c>
      <c r="F31" s="8"/>
      <c r="G31" s="33">
        <f>+G29*1.19</f>
        <v>501290103.125</v>
      </c>
    </row>
  </sheetData>
  <autoFilter ref="A2:G25" xr:uid="{00000000-0009-0000-0000-000000000000}"/>
  <mergeCells count="1">
    <mergeCell ref="D1:G1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G31"/>
  <sheetViews>
    <sheetView showGridLines="0" tabSelected="1" workbookViewId="0">
      <selection activeCell="I5" sqref="I5"/>
    </sheetView>
  </sheetViews>
  <sheetFormatPr baseColWidth="10" defaultColWidth="10.6640625" defaultRowHeight="15" x14ac:dyDescent="0.2"/>
  <cols>
    <col min="1" max="1" width="10.6640625" style="8"/>
    <col min="2" max="2" width="28.5" style="8" customWidth="1"/>
    <col min="3" max="3" width="14" style="8" customWidth="1"/>
    <col min="4" max="4" width="10.83203125" style="8" bestFit="1" customWidth="1"/>
    <col min="5" max="5" width="20.5" style="20" customWidth="1"/>
    <col min="6" max="6" width="15.33203125" style="8" bestFit="1" customWidth="1"/>
    <col min="7" max="8" width="11.5" style="8" bestFit="1" customWidth="1"/>
    <col min="9" max="16384" width="10.6640625" style="8"/>
  </cols>
  <sheetData>
    <row r="1" spans="1:6" ht="16" thickBot="1" x14ac:dyDescent="0.25">
      <c r="B1" s="56"/>
      <c r="C1" s="56"/>
      <c r="D1" s="85" t="s">
        <v>0</v>
      </c>
      <c r="E1" s="86"/>
      <c r="F1" s="87"/>
    </row>
    <row r="2" spans="1:6" ht="16" thickBot="1" x14ac:dyDescent="0.25">
      <c r="B2" s="56"/>
      <c r="C2" s="58" t="s">
        <v>25</v>
      </c>
      <c r="D2" s="57" t="s">
        <v>18</v>
      </c>
      <c r="E2" s="71" t="s">
        <v>10</v>
      </c>
      <c r="F2" s="36" t="s">
        <v>26</v>
      </c>
    </row>
    <row r="3" spans="1:6" ht="16" x14ac:dyDescent="0.2">
      <c r="A3" s="53" t="s">
        <v>47</v>
      </c>
      <c r="B3" s="59" t="s">
        <v>28</v>
      </c>
      <c r="C3" s="43"/>
      <c r="D3" s="43"/>
      <c r="E3" s="72"/>
      <c r="F3" s="9"/>
    </row>
    <row r="4" spans="1:6" ht="32" x14ac:dyDescent="0.2">
      <c r="A4" s="60" t="s">
        <v>30</v>
      </c>
      <c r="B4" s="73" t="s">
        <v>11</v>
      </c>
      <c r="C4" s="61">
        <v>12075000</v>
      </c>
      <c r="D4" s="62">
        <v>2</v>
      </c>
      <c r="E4" s="19">
        <v>0.5</v>
      </c>
      <c r="F4" s="31">
        <f t="shared" ref="F4:F21" si="0">+C4*D4</f>
        <v>24150000</v>
      </c>
    </row>
    <row r="5" spans="1:6" ht="48" x14ac:dyDescent="0.2">
      <c r="A5" s="63" t="s">
        <v>30</v>
      </c>
      <c r="B5" s="73" t="s">
        <v>24</v>
      </c>
      <c r="C5" s="61">
        <v>6037500</v>
      </c>
      <c r="D5" s="62">
        <v>2</v>
      </c>
      <c r="E5" s="19">
        <v>0.25</v>
      </c>
      <c r="F5" s="31">
        <f t="shared" si="0"/>
        <v>12075000</v>
      </c>
    </row>
    <row r="6" spans="1:6" ht="16" x14ac:dyDescent="0.2">
      <c r="A6" s="63" t="s">
        <v>31</v>
      </c>
      <c r="B6" s="64" t="s">
        <v>12</v>
      </c>
      <c r="C6" s="61">
        <v>7546875</v>
      </c>
      <c r="D6" s="62">
        <v>2</v>
      </c>
      <c r="E6" s="19">
        <v>0.5</v>
      </c>
      <c r="F6" s="31">
        <f t="shared" si="0"/>
        <v>15093750</v>
      </c>
    </row>
    <row r="7" spans="1:6" ht="48" x14ac:dyDescent="0.2">
      <c r="A7" s="63" t="s">
        <v>31</v>
      </c>
      <c r="B7" s="64" t="s">
        <v>23</v>
      </c>
      <c r="C7" s="61">
        <v>3773437.5</v>
      </c>
      <c r="D7" s="62">
        <v>2</v>
      </c>
      <c r="E7" s="19">
        <v>0.25</v>
      </c>
      <c r="F7" s="31">
        <f t="shared" si="0"/>
        <v>7546875</v>
      </c>
    </row>
    <row r="8" spans="1:6" ht="32" x14ac:dyDescent="0.2">
      <c r="A8" s="63" t="s">
        <v>39</v>
      </c>
      <c r="B8" s="64" t="s">
        <v>13</v>
      </c>
      <c r="C8" s="61">
        <v>9559374.9999999981</v>
      </c>
      <c r="D8" s="62">
        <v>2</v>
      </c>
      <c r="E8" s="19">
        <v>1</v>
      </c>
      <c r="F8" s="31">
        <f t="shared" si="0"/>
        <v>19118749.999999996</v>
      </c>
    </row>
    <row r="9" spans="1:6" ht="48" x14ac:dyDescent="0.2">
      <c r="A9" s="63" t="s">
        <v>39</v>
      </c>
      <c r="B9" s="64" t="s">
        <v>22</v>
      </c>
      <c r="C9" s="61">
        <v>5031249.9999999991</v>
      </c>
      <c r="D9" s="62">
        <v>2</v>
      </c>
      <c r="E9" s="19">
        <v>0.5</v>
      </c>
      <c r="F9" s="31">
        <f t="shared" si="0"/>
        <v>10062499.999999998</v>
      </c>
    </row>
    <row r="10" spans="1:6" ht="16" x14ac:dyDescent="0.2">
      <c r="A10" s="63" t="s">
        <v>33</v>
      </c>
      <c r="B10" s="64" t="s">
        <v>14</v>
      </c>
      <c r="C10" s="61">
        <v>7647499.9999999991</v>
      </c>
      <c r="D10" s="62">
        <v>2</v>
      </c>
      <c r="E10" s="19">
        <v>1</v>
      </c>
      <c r="F10" s="31">
        <f t="shared" si="0"/>
        <v>15294999.999999998</v>
      </c>
    </row>
    <row r="11" spans="1:6" ht="48" x14ac:dyDescent="0.2">
      <c r="A11" s="63" t="s">
        <v>33</v>
      </c>
      <c r="B11" s="64" t="s">
        <v>21</v>
      </c>
      <c r="C11" s="61">
        <v>5031249.9999999991</v>
      </c>
      <c r="D11" s="62">
        <v>2</v>
      </c>
      <c r="E11" s="19">
        <v>0.5</v>
      </c>
      <c r="F11" s="31">
        <f t="shared" si="0"/>
        <v>10062499.999999998</v>
      </c>
    </row>
    <row r="12" spans="1:6" ht="32" x14ac:dyDescent="0.2">
      <c r="A12" s="63" t="s">
        <v>34</v>
      </c>
      <c r="B12" s="64" t="s">
        <v>3</v>
      </c>
      <c r="C12" s="61">
        <v>9559374.9999999981</v>
      </c>
      <c r="D12" s="62">
        <v>2</v>
      </c>
      <c r="E12" s="19">
        <v>1</v>
      </c>
      <c r="F12" s="31">
        <f t="shared" si="0"/>
        <v>19118749.999999996</v>
      </c>
    </row>
    <row r="13" spans="1:6" ht="48" x14ac:dyDescent="0.2">
      <c r="A13" s="63" t="s">
        <v>34</v>
      </c>
      <c r="B13" s="64" t="s">
        <v>15</v>
      </c>
      <c r="C13" s="61">
        <v>5031249.9999999991</v>
      </c>
      <c r="D13" s="62">
        <v>2</v>
      </c>
      <c r="E13" s="19">
        <v>0.5</v>
      </c>
      <c r="F13" s="31">
        <f t="shared" si="0"/>
        <v>10062499.999999998</v>
      </c>
    </row>
    <row r="14" spans="1:6" ht="16" x14ac:dyDescent="0.2">
      <c r="A14" s="63" t="s">
        <v>35</v>
      </c>
      <c r="B14" s="64" t="s">
        <v>8</v>
      </c>
      <c r="C14" s="65">
        <v>5031249.9999999991</v>
      </c>
      <c r="D14" s="62">
        <v>2</v>
      </c>
      <c r="E14" s="51">
        <v>1</v>
      </c>
      <c r="F14" s="31">
        <f t="shared" si="0"/>
        <v>10062499.999999998</v>
      </c>
    </row>
    <row r="15" spans="1:6" ht="32" x14ac:dyDescent="0.2">
      <c r="A15" s="63" t="s">
        <v>36</v>
      </c>
      <c r="B15" s="64" t="s">
        <v>16</v>
      </c>
      <c r="C15" s="66">
        <v>12075000</v>
      </c>
      <c r="D15" s="62">
        <v>2</v>
      </c>
      <c r="E15" s="52">
        <v>0.5</v>
      </c>
      <c r="F15" s="31">
        <f t="shared" si="0"/>
        <v>24150000</v>
      </c>
    </row>
    <row r="16" spans="1:6" ht="48" x14ac:dyDescent="0.2">
      <c r="A16" s="63" t="s">
        <v>36</v>
      </c>
      <c r="B16" s="64" t="s">
        <v>17</v>
      </c>
      <c r="C16" s="61">
        <v>6037500</v>
      </c>
      <c r="D16" s="62">
        <v>2</v>
      </c>
      <c r="E16" s="19">
        <v>0.25</v>
      </c>
      <c r="F16" s="31">
        <f t="shared" si="0"/>
        <v>12075000</v>
      </c>
    </row>
    <row r="17" spans="1:7" ht="16" x14ac:dyDescent="0.2">
      <c r="A17" s="63" t="s">
        <v>37</v>
      </c>
      <c r="B17" s="64" t="s">
        <v>9</v>
      </c>
      <c r="C17" s="61">
        <v>7647499.9999999991</v>
      </c>
      <c r="D17" s="62">
        <v>2</v>
      </c>
      <c r="E17" s="19">
        <v>1</v>
      </c>
      <c r="F17" s="31">
        <f t="shared" si="0"/>
        <v>15294999.999999998</v>
      </c>
    </row>
    <row r="18" spans="1:7" ht="48" x14ac:dyDescent="0.2">
      <c r="A18" s="63" t="s">
        <v>37</v>
      </c>
      <c r="B18" s="64" t="s">
        <v>19</v>
      </c>
      <c r="C18" s="61">
        <v>2012499.9999999998</v>
      </c>
      <c r="D18" s="62">
        <v>2</v>
      </c>
      <c r="E18" s="19">
        <v>0.25</v>
      </c>
      <c r="F18" s="31">
        <f t="shared" si="0"/>
        <v>4024999.9999999995</v>
      </c>
    </row>
    <row r="19" spans="1:7" ht="32" x14ac:dyDescent="0.2">
      <c r="A19" s="63" t="s">
        <v>38</v>
      </c>
      <c r="B19" s="64" t="s">
        <v>1</v>
      </c>
      <c r="C19" s="61">
        <v>7647499.9999999991</v>
      </c>
      <c r="D19" s="62">
        <v>2</v>
      </c>
      <c r="E19" s="19">
        <v>1</v>
      </c>
      <c r="F19" s="31">
        <f t="shared" si="0"/>
        <v>15294999.999999998</v>
      </c>
    </row>
    <row r="20" spans="1:7" ht="16" x14ac:dyDescent="0.2">
      <c r="A20" s="63" t="s">
        <v>2</v>
      </c>
      <c r="B20" s="73" t="s">
        <v>2</v>
      </c>
      <c r="C20" s="61">
        <v>7647499.9999999991</v>
      </c>
      <c r="D20" s="62">
        <v>2</v>
      </c>
      <c r="E20" s="19">
        <v>1</v>
      </c>
      <c r="F20" s="31">
        <f t="shared" si="0"/>
        <v>15294999.999999998</v>
      </c>
    </row>
    <row r="21" spans="1:7" ht="33" thickBot="1" x14ac:dyDescent="0.25">
      <c r="A21" s="67" t="s">
        <v>2</v>
      </c>
      <c r="B21" s="74" t="s">
        <v>20</v>
      </c>
      <c r="C21" s="68">
        <v>2515624.9999999995</v>
      </c>
      <c r="D21" s="62">
        <v>2</v>
      </c>
      <c r="E21" s="22">
        <v>0.25</v>
      </c>
      <c r="F21" s="31">
        <f t="shared" si="0"/>
        <v>5031249.9999999991</v>
      </c>
    </row>
    <row r="22" spans="1:7" x14ac:dyDescent="0.2">
      <c r="B22" s="56"/>
      <c r="E22" s="43" t="s">
        <v>40</v>
      </c>
      <c r="F22" s="69">
        <f>SUM(F4:F21)</f>
        <v>243814375</v>
      </c>
    </row>
    <row r="23" spans="1:7" x14ac:dyDescent="0.2">
      <c r="B23" s="56"/>
      <c r="C23" s="56"/>
      <c r="E23" s="62" t="s">
        <v>41</v>
      </c>
      <c r="F23" s="70">
        <v>1.82</v>
      </c>
    </row>
    <row r="24" spans="1:7" ht="16" thickBot="1" x14ac:dyDescent="0.25">
      <c r="B24" s="56"/>
      <c r="C24" s="56"/>
      <c r="E24" s="77" t="s">
        <v>42</v>
      </c>
      <c r="F24" s="78">
        <f>F22*F23</f>
        <v>443742162.5</v>
      </c>
    </row>
    <row r="25" spans="1:7" ht="16" x14ac:dyDescent="0.2">
      <c r="A25"/>
      <c r="B25" s="45" t="s">
        <v>4</v>
      </c>
      <c r="C25" s="46"/>
      <c r="D25" s="41">
        <v>2</v>
      </c>
      <c r="E25" s="21">
        <v>1</v>
      </c>
      <c r="F25" s="47">
        <v>8000000</v>
      </c>
    </row>
    <row r="26" spans="1:7" customFormat="1" ht="33" thickBot="1" x14ac:dyDescent="0.25">
      <c r="B26" s="42" t="s">
        <v>27</v>
      </c>
      <c r="C26" s="48"/>
      <c r="D26" s="49">
        <v>2</v>
      </c>
      <c r="E26" s="22">
        <v>1</v>
      </c>
      <c r="F26" s="44">
        <v>10000000</v>
      </c>
      <c r="G26" s="8"/>
    </row>
    <row r="27" spans="1:7" customFormat="1" ht="16" thickBot="1" x14ac:dyDescent="0.25">
      <c r="A27" s="40"/>
      <c r="B27" s="40"/>
      <c r="E27" s="75" t="s">
        <v>43</v>
      </c>
      <c r="F27" s="76">
        <f>SUM(F25:F26)</f>
        <v>18000000</v>
      </c>
      <c r="G27" s="8"/>
    </row>
    <row r="28" spans="1:7" customFormat="1" ht="23.25" customHeight="1" thickBot="1" x14ac:dyDescent="0.25">
      <c r="A28" s="54" t="s">
        <v>44</v>
      </c>
      <c r="B28" s="55"/>
      <c r="C28" s="55"/>
      <c r="D28" s="55"/>
      <c r="E28" s="79"/>
      <c r="F28" s="80">
        <f>+F24+F27</f>
        <v>461742162.5</v>
      </c>
      <c r="G28" s="8"/>
    </row>
    <row r="29" spans="1:7" customFormat="1" ht="16" thickBot="1" x14ac:dyDescent="0.25">
      <c r="A29" s="40"/>
      <c r="B29" s="40"/>
      <c r="E29" s="81" t="s">
        <v>45</v>
      </c>
      <c r="F29" s="80">
        <f>F28*19%</f>
        <v>87731010.875</v>
      </c>
      <c r="G29" s="8"/>
    </row>
    <row r="30" spans="1:7" customFormat="1" ht="16" thickBot="1" x14ac:dyDescent="0.25">
      <c r="A30" s="40"/>
      <c r="B30" s="40"/>
      <c r="D30" s="8"/>
      <c r="E30" s="33" t="s">
        <v>46</v>
      </c>
      <c r="F30" s="50">
        <f>+F28+F29</f>
        <v>549473173.375</v>
      </c>
      <c r="G30" s="8"/>
    </row>
    <row r="31" spans="1:7" customFormat="1" x14ac:dyDescent="0.2">
      <c r="A31" s="8"/>
      <c r="B31" s="8"/>
      <c r="C31" s="8"/>
      <c r="D31" s="8"/>
      <c r="E31" s="20"/>
      <c r="F31" s="8"/>
      <c r="G31" s="8"/>
    </row>
  </sheetData>
  <autoFilter ref="A3:F24" xr:uid="{00000000-0009-0000-0000-000001000000}"/>
  <mergeCells count="1">
    <mergeCell ref="D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PPTO FM (2)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El_Diego</dc:creator>
  <cp:lastModifiedBy>Microsoft Office User</cp:lastModifiedBy>
  <cp:lastPrinted>2014-07-15T23:51:38Z</cp:lastPrinted>
  <dcterms:created xsi:type="dcterms:W3CDTF">2014-07-15T04:17:43Z</dcterms:created>
  <dcterms:modified xsi:type="dcterms:W3CDTF">2020-11-12T20:41:42Z</dcterms:modified>
</cp:coreProperties>
</file>