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iscapacidad\Documents\2025\CORPAR\"/>
    </mc:Choice>
  </mc:AlternateContent>
  <bookViews>
    <workbookView xWindow="0" yWindow="0" windowWidth="21570" windowHeight="8145"/>
  </bookViews>
  <sheets>
    <sheet name="SEGUIM PPTO CONVENIO CORPAR" sheetId="1" r:id="rId1"/>
    <sheet name="Hoja1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8" roundtripDataChecksum="T0EXZAB4iGi0CiXEQiIau9n6nAfEazgXSksdrIe548Q="/>
    </ext>
  </extLst>
</workbook>
</file>

<file path=xl/calcChain.xml><?xml version="1.0" encoding="utf-8"?>
<calcChain xmlns="http://schemas.openxmlformats.org/spreadsheetml/2006/main">
  <c r="P61" i="1" l="1"/>
  <c r="M58" i="1" l="1"/>
  <c r="M57" i="1"/>
  <c r="T49" i="1"/>
  <c r="T48" i="1"/>
  <c r="S48" i="1"/>
  <c r="M56" i="1"/>
  <c r="M54" i="1"/>
  <c r="M53" i="1"/>
  <c r="M52" i="1"/>
  <c r="M51" i="1"/>
  <c r="M50" i="1"/>
  <c r="M49" i="1"/>
  <c r="U25" i="1"/>
  <c r="X12" i="1"/>
  <c r="V14" i="1"/>
  <c r="U26" i="1"/>
  <c r="U29" i="1"/>
  <c r="U28" i="1"/>
  <c r="W39" i="1"/>
  <c r="W25" i="1"/>
  <c r="W32" i="1"/>
  <c r="W37" i="1" l="1"/>
  <c r="P51" i="1"/>
  <c r="K49" i="1"/>
  <c r="U42" i="1"/>
  <c r="P50" i="1" s="1"/>
  <c r="Q40" i="1" l="1"/>
  <c r="Q39" i="1"/>
  <c r="S25" i="1"/>
  <c r="V10" i="1"/>
  <c r="W31" i="1"/>
  <c r="U27" i="1"/>
  <c r="Z22" i="1"/>
  <c r="G11" i="1"/>
  <c r="E11" i="1"/>
  <c r="L10" i="1" l="1"/>
  <c r="Q27" i="1" l="1"/>
  <c r="H9" i="1"/>
  <c r="M27" i="1" l="1"/>
  <c r="D8" i="2" l="1"/>
  <c r="D5" i="2"/>
  <c r="D3" i="2"/>
  <c r="D4" i="2"/>
  <c r="D6" i="2"/>
  <c r="D7" i="2"/>
  <c r="D2" i="2"/>
  <c r="D9" i="2" l="1"/>
  <c r="H6" i="1"/>
  <c r="J6" i="1" s="1"/>
  <c r="N6" i="1" s="1"/>
  <c r="E17" i="1"/>
  <c r="E18" i="1"/>
  <c r="H41" i="1"/>
  <c r="K41" i="1" s="1"/>
  <c r="O41" i="1" s="1"/>
  <c r="S41" i="1" s="1"/>
  <c r="U41" i="1" s="1"/>
  <c r="F40" i="1"/>
  <c r="H40" i="1" s="1"/>
  <c r="K40" i="1" s="1"/>
  <c r="M40" i="1" s="1"/>
  <c r="F39" i="1"/>
  <c r="H39" i="1" s="1"/>
  <c r="K39" i="1" s="1"/>
  <c r="O39" i="1" s="1"/>
  <c r="S39" i="1" s="1"/>
  <c r="E38" i="1"/>
  <c r="U38" i="1" s="1"/>
  <c r="H38" i="1"/>
  <c r="K38" i="1" s="1"/>
  <c r="O38" i="1" s="1"/>
  <c r="S38" i="1" s="1"/>
  <c r="H37" i="1"/>
  <c r="K37" i="1" s="1"/>
  <c r="O37" i="1" s="1"/>
  <c r="S37" i="1" s="1"/>
  <c r="E37" i="1"/>
  <c r="F36" i="1"/>
  <c r="H36" i="1" s="1"/>
  <c r="K36" i="1" s="1"/>
  <c r="O36" i="1" s="1"/>
  <c r="E35" i="1"/>
  <c r="E34" i="1"/>
  <c r="H34" i="1"/>
  <c r="K34" i="1" s="1"/>
  <c r="O34" i="1" s="1"/>
  <c r="Q34" i="1" s="1"/>
  <c r="H35" i="1"/>
  <c r="K35" i="1" s="1"/>
  <c r="O35" i="1" s="1"/>
  <c r="Q35" i="1" s="1"/>
  <c r="F33" i="1"/>
  <c r="H33" i="1" s="1"/>
  <c r="K33" i="1" s="1"/>
  <c r="O33" i="1" s="1"/>
  <c r="S33" i="1" s="1"/>
  <c r="U33" i="1" s="1"/>
  <c r="F32" i="1"/>
  <c r="H32" i="1" s="1"/>
  <c r="K32" i="1" s="1"/>
  <c r="O32" i="1" s="1"/>
  <c r="S32" i="1" s="1"/>
  <c r="H31" i="1"/>
  <c r="K31" i="1" s="1"/>
  <c r="O31" i="1" s="1"/>
  <c r="E31" i="1"/>
  <c r="F30" i="1"/>
  <c r="H30" i="1" s="1"/>
  <c r="K30" i="1" s="1"/>
  <c r="E29" i="1"/>
  <c r="H29" i="1"/>
  <c r="K29" i="1" s="1"/>
  <c r="O29" i="1" s="1"/>
  <c r="S29" i="1" s="1"/>
  <c r="W29" i="1" s="1"/>
  <c r="E28" i="1"/>
  <c r="H28" i="1"/>
  <c r="K28" i="1" s="1"/>
  <c r="O28" i="1" s="1"/>
  <c r="S28" i="1" s="1"/>
  <c r="W28" i="1" s="1"/>
  <c r="I27" i="1"/>
  <c r="H27" i="1"/>
  <c r="H26" i="1"/>
  <c r="K26" i="1" s="1"/>
  <c r="O26" i="1" s="1"/>
  <c r="S26" i="1" s="1"/>
  <c r="W26" i="1" s="1"/>
  <c r="E26" i="1"/>
  <c r="F25" i="1"/>
  <c r="H25" i="1" s="1"/>
  <c r="K25" i="1" s="1"/>
  <c r="O25" i="1" s="1"/>
  <c r="E24" i="1"/>
  <c r="F23" i="1"/>
  <c r="H22" i="1"/>
  <c r="E21" i="1"/>
  <c r="E20" i="1"/>
  <c r="E19" i="1"/>
  <c r="M19" i="1" s="1"/>
  <c r="F16" i="1"/>
  <c r="G14" i="1"/>
  <c r="G13" i="1"/>
  <c r="G12" i="1"/>
  <c r="H14" i="1"/>
  <c r="L14" i="1" s="1"/>
  <c r="H13" i="1"/>
  <c r="H12" i="1"/>
  <c r="E10" i="1"/>
  <c r="G10" i="1" s="1"/>
  <c r="E9" i="1"/>
  <c r="E8" i="1"/>
  <c r="E7" i="1"/>
  <c r="N7" i="1" s="1"/>
  <c r="N5" i="1"/>
  <c r="E6" i="1"/>
  <c r="S36" i="1" l="1"/>
  <c r="U36" i="1"/>
  <c r="M18" i="1"/>
  <c r="Q18" i="1"/>
  <c r="L12" i="1"/>
  <c r="P12" i="1"/>
  <c r="W38" i="1"/>
  <c r="H16" i="1"/>
  <c r="I16" i="1"/>
  <c r="M16" i="1" s="1"/>
  <c r="L6" i="1"/>
  <c r="I22" i="1"/>
  <c r="M22" i="1" s="1"/>
  <c r="M30" i="1"/>
  <c r="O40" i="1"/>
  <c r="K27" i="1"/>
  <c r="O27" i="1" s="1"/>
  <c r="S27" i="1" s="1"/>
  <c r="W27" i="1" s="1"/>
  <c r="H23" i="1"/>
  <c r="J13" i="1"/>
  <c r="N13" i="1" s="1"/>
  <c r="O30" i="1" l="1"/>
  <c r="S30" i="1" s="1"/>
  <c r="U30" i="1" s="1"/>
  <c r="Q30" i="1"/>
  <c r="K22" i="1"/>
  <c r="O22" i="1" s="1"/>
  <c r="I23" i="1"/>
  <c r="M23" i="1" s="1"/>
  <c r="K16" i="1"/>
  <c r="O16" i="1" s="1"/>
  <c r="Q16" i="1" s="1"/>
  <c r="L13" i="1"/>
  <c r="P13" i="1" s="1"/>
  <c r="T13" i="1" s="1"/>
  <c r="X13" i="1" s="1"/>
  <c r="J42" i="1"/>
  <c r="Q22" i="1" l="1"/>
  <c r="S22" i="1"/>
  <c r="U22" i="1" s="1"/>
  <c r="K23" i="1"/>
  <c r="O23" i="1" s="1"/>
  <c r="Z21" i="1"/>
  <c r="Z19" i="1"/>
  <c r="H19" i="1"/>
  <c r="H15" i="1"/>
  <c r="L15" i="1" s="1"/>
  <c r="Q23" i="1" l="1"/>
  <c r="S23" i="1"/>
  <c r="U23" i="1" s="1"/>
  <c r="K19" i="1"/>
  <c r="Q19" i="1"/>
  <c r="Y12" i="1"/>
  <c r="Y15" i="1"/>
  <c r="Z13" i="1"/>
  <c r="Y14" i="1"/>
  <c r="Z7" i="1"/>
  <c r="Z8" i="1"/>
  <c r="Z20" i="1"/>
  <c r="H17" i="1"/>
  <c r="K17" i="1" s="1"/>
  <c r="Y13" i="1"/>
  <c r="Y16" i="1"/>
  <c r="Z18" i="1"/>
  <c r="H7" i="1"/>
  <c r="L7" i="1" s="1"/>
  <c r="H8" i="1"/>
  <c r="L8" i="1" s="1"/>
  <c r="Z17" i="1"/>
  <c r="H20" i="1"/>
  <c r="K20" i="1" s="1"/>
  <c r="H21" i="1"/>
  <c r="I21" i="1" s="1"/>
  <c r="M21" i="1" l="1"/>
  <c r="I42" i="1"/>
  <c r="O14" i="1"/>
  <c r="S14" i="1" s="1"/>
  <c r="P19" i="1"/>
  <c r="T19" i="1" s="1"/>
  <c r="P14" i="1"/>
  <c r="T14" i="1" s="1"/>
  <c r="X14" i="1" s="1"/>
  <c r="P21" i="1"/>
  <c r="T21" i="1" s="1"/>
  <c r="P18" i="1"/>
  <c r="T18" i="1" s="1"/>
  <c r="O8" i="1"/>
  <c r="S8" i="1" s="1"/>
  <c r="O6" i="1"/>
  <c r="S6" i="1" s="1"/>
  <c r="P17" i="1"/>
  <c r="T17" i="1" s="1"/>
  <c r="P20" i="1"/>
  <c r="K21" i="1" l="1"/>
  <c r="O7" i="1"/>
  <c r="S7" i="1" s="1"/>
  <c r="P10" i="1"/>
  <c r="T10" i="1" s="1"/>
  <c r="X10" i="1" s="1"/>
  <c r="T16" i="1"/>
  <c r="T12" i="1"/>
  <c r="Z12" i="1" s="1"/>
  <c r="P8" i="1"/>
  <c r="O15" i="1"/>
  <c r="S15" i="1" s="1"/>
  <c r="P6" i="1"/>
  <c r="R6" i="1" s="1"/>
  <c r="T6" i="1" s="1"/>
  <c r="V6" i="1" s="1"/>
  <c r="S12" i="1"/>
  <c r="O5" i="1"/>
  <c r="Z6" i="1"/>
  <c r="X11" i="1" l="1"/>
  <c r="Z11" i="1" s="1"/>
  <c r="Z10" i="1"/>
  <c r="S5" i="1"/>
  <c r="R8" i="1"/>
  <c r="T8" i="1" s="1"/>
  <c r="O21" i="1"/>
  <c r="Q21" i="1" s="1"/>
  <c r="P15" i="1"/>
  <c r="T15" i="1" s="1"/>
  <c r="X15" i="1" s="1"/>
  <c r="S16" i="1"/>
  <c r="U16" i="1" s="1"/>
  <c r="O19" i="1"/>
  <c r="O13" i="1"/>
  <c r="S13" i="1" s="1"/>
  <c r="O9" i="1"/>
  <c r="O10" i="1"/>
  <c r="O17" i="1" l="1"/>
  <c r="S17" i="1" s="1"/>
  <c r="W17" i="1" s="1"/>
  <c r="S10" i="1"/>
  <c r="S9" i="1"/>
  <c r="S21" i="1"/>
  <c r="U21" i="1" s="1"/>
  <c r="O20" i="1"/>
  <c r="Q20" i="1" l="1"/>
  <c r="G5" i="1"/>
  <c r="S20" i="1" l="1"/>
  <c r="H5" i="1"/>
  <c r="L5" i="1" s="1"/>
  <c r="Z5" i="1"/>
  <c r="P5" i="1" l="1"/>
  <c r="R5" i="1" s="1"/>
  <c r="T5" i="1" l="1"/>
  <c r="H24" i="1"/>
  <c r="V5" i="1" l="1"/>
  <c r="V42" i="1" s="1"/>
  <c r="K24" i="1"/>
  <c r="M24" i="1" s="1"/>
  <c r="M42" i="1" s="1"/>
  <c r="L44" i="1" s="1"/>
  <c r="O24" i="1" l="1"/>
  <c r="F42" i="1"/>
  <c r="Q24" i="1" l="1"/>
  <c r="Q42" i="1" s="1"/>
  <c r="Q44" i="1" s="1"/>
  <c r="P46" i="1" s="1"/>
  <c r="S24" i="1"/>
  <c r="L45" i="1"/>
  <c r="H18" i="1"/>
  <c r="F44" i="1" l="1"/>
  <c r="K18" i="1"/>
  <c r="K42" i="1" s="1"/>
  <c r="O18" i="1" l="1"/>
  <c r="O42" i="1" s="1"/>
  <c r="S42" i="1" s="1"/>
  <c r="S18" i="1" l="1"/>
  <c r="W18" i="1" s="1"/>
  <c r="W42" i="1" s="1"/>
  <c r="Y42" i="1" s="1"/>
  <c r="L9" i="1"/>
  <c r="L42" i="1" s="1"/>
  <c r="N9" i="1" l="1"/>
  <c r="N42" i="1" s="1"/>
  <c r="P9" i="1"/>
  <c r="P42" i="1" l="1"/>
  <c r="R42" i="1"/>
  <c r="T9" i="1" l="1"/>
  <c r="X9" i="1" l="1"/>
  <c r="T42" i="1"/>
  <c r="X42" i="1" l="1"/>
  <c r="Z42" i="1" s="1"/>
  <c r="Z9" i="1"/>
</calcChain>
</file>

<file path=xl/comments1.xml><?xml version="1.0" encoding="utf-8"?>
<comments xmlns="http://schemas.openxmlformats.org/spreadsheetml/2006/main">
  <authors>
    <author>Lishet Paola Arcila Serna</author>
  </authors>
  <commentList>
    <comment ref="N9" authorId="0" shapeId="0">
      <text>
        <r>
          <rPr>
            <b/>
            <sz val="9"/>
            <color indexed="81"/>
            <rFont val="Tahoma"/>
            <family val="2"/>
          </rPr>
          <t>Lishet Paola Arcila Serna:</t>
        </r>
        <r>
          <rPr>
            <sz val="9"/>
            <color indexed="81"/>
            <rFont val="Tahoma"/>
            <family val="2"/>
          </rPr>
          <t xml:space="preserve">
Se abordaron 30 sectores de 203 existentes en comunas y corregimientos</t>
        </r>
      </text>
    </comment>
    <comment ref="M27" authorId="0" shapeId="0">
      <text>
        <r>
          <rPr>
            <b/>
            <sz val="9"/>
            <color indexed="81"/>
            <rFont val="Tahoma"/>
            <family val="2"/>
          </rPr>
          <t>Lishet Paola Arcila Serna:</t>
        </r>
        <r>
          <rPr>
            <sz val="9"/>
            <color indexed="81"/>
            <rFont val="Tahoma"/>
            <family val="2"/>
          </rPr>
          <t xml:space="preserve">
2 deporte adaptado y 1 de Goalball, Circuito de obstáculos sensoriales, Estímulos táctiles (texturas),
Estímulos visuales y de equilibrio, Estímulos auditivos, Movimiento y motricidad
gruesa.</t>
        </r>
      </text>
    </comment>
  </commentList>
</comments>
</file>

<file path=xl/sharedStrings.xml><?xml version="1.0" encoding="utf-8"?>
<sst xmlns="http://schemas.openxmlformats.org/spreadsheetml/2006/main" count="114" uniqueCount="87">
  <si>
    <t>CLAUSULADO</t>
  </si>
  <si>
    <t xml:space="preserve">COMPONENTE </t>
  </si>
  <si>
    <t>META</t>
  </si>
  <si>
    <t>VALOR UNITARIO</t>
  </si>
  <si>
    <t>APORTE ALCALDIA</t>
  </si>
  <si>
    <t>VALOR TOTAL</t>
  </si>
  <si>
    <t>PENDIENTE DE EJECUTAR</t>
  </si>
  <si>
    <t>% DE EJECUCION
ALCALDIA</t>
  </si>
  <si>
    <t>COMPONENTE INCLUSION EDUCATIVA</t>
  </si>
  <si>
    <t>ALCALDIA</t>
  </si>
  <si>
    <t>PENDIENTE POR EJECUTAR</t>
  </si>
  <si>
    <t xml:space="preserve">TOTAL EJECUCION </t>
  </si>
  <si>
    <t>APORTE CORPAR</t>
  </si>
  <si>
    <t>CORPAR</t>
  </si>
  <si>
    <t>SEPTIEMBRE</t>
  </si>
  <si>
    <t>% DE EJECUCION
CORPAR</t>
  </si>
  <si>
    <t>COPAR</t>
  </si>
  <si>
    <t xml:space="preserve">OCTUBRE </t>
  </si>
  <si>
    <t>NOVIEMBRE</t>
  </si>
  <si>
    <t>DICIEMBRE</t>
  </si>
  <si>
    <t xml:space="preserve">CONVENIO DE ASOCIACIÓN No xxx  ENTRE LA ALCALDIA DE MANIZALES - SECRETARIA GENERAL Y CORPAR
</t>
  </si>
  <si>
    <t xml:space="preserve">Un (1) coordinador logístico, profesional o tecnólogo con experiencia en la gestión y coordinación de actividades logísticas de proyectos sociales, culturales o deportivos. Responsable de la planificación, organización, supervisión y control integral del proyecto, incluyendo la gestión del equipo humano, la articulación con las entidades participantes, la supervisión de cronogramas y la presentación d einformes técnicos y financieros
</t>
  </si>
  <si>
    <t xml:space="preserve">Seis (6) apoyos logísticos, personal con experiencia en labores de operación logística, montaje, atención al público y apoyo en campo, PARA AMBOS COMPONENTES Y EL EVENTO DE CLAUSURA
</t>
  </si>
  <si>
    <t xml:space="preserve">PASACALLE DE 3*1 METROS COMPONENTE TALLERES DE INCLUSIÓN </t>
  </si>
  <si>
    <t>Pendones para entrega de publicidad COMPONENTE TALLERES DE INCLUSIÓN</t>
  </si>
  <si>
    <t>Personal para entrega de publicidad COMPONENTE TALLERES DE INCLUSIÓN</t>
  </si>
  <si>
    <t>Material pedagógico - monto global agotable TODOS LOS TALLERES Y ACTIVIDADES DE AMBOS COMPONENTES Y EL EVENTO DE CLAUSURA</t>
  </si>
  <si>
    <t>GLOBAL</t>
  </si>
  <si>
    <t>Material deportivo monto global agotable COMPONENTE DE FORMACIÓN DEPORTIVA</t>
  </si>
  <si>
    <t>ALQUILER DE SONIDO (2 CABINAS Y 2 MICROFONOS) TODOS LOS TALLERES Y ACTIVIDADES DE AMBOS COMPONENTES Y EL EVENTO DE CLAUSURA</t>
  </si>
  <si>
    <t xml:space="preserve">Video beam o pantalla </t>
  </si>
  <si>
    <t>Coordinador general del proyecto: Profesional en áreas administrativas, contables o financieras (administración, mercadeo o afines), con amplia experiencia en la coordinación de grupos y eventos de más de 300 personas. Responsable de la planificación organización, supervisión y control integral del proyecto, incluyendo la gestión del equipo humano, la articulación con las entidades participantes, la supervisión de cornogramas y la presnetación de informes técnicos y financieros</t>
  </si>
  <si>
    <t>Póliza de accidentes que cubra a la totalidad de los asistemntes en ambos componentes</t>
  </si>
  <si>
    <t>Volantes socialización programa (1500 unidades por comuna y 500 por corregimiento) PARA AMBOS COMPONENTES DEL CONVENIO</t>
  </si>
  <si>
    <t xml:space="preserve">Pasacalles de 3x1 metros RESTANTE COMPONENTE TALLERES DE INCLUSIÓN Y TOTAL COMPONENTES FORMACIÓN DEPORTIVA </t>
  </si>
  <si>
    <t>Pendones de 2x1 metros RESTANTE COMPONENTE TALLERES DE INCLUSIÓN Y TOTAL COMPONENTE DE FORMACIÓN DEPORTIVA</t>
  </si>
  <si>
    <t>Instructores para todas las actividades de todos los talleres</t>
  </si>
  <si>
    <t>Un 1 profesional en área psico social (psicología, trabajo social), con experiencia en atención a personas en situación de discapacidad</t>
  </si>
  <si>
    <t>Dos (2) profesionales con experiencia en educación inclusiva basada en diversos tipos de discapacidad, con capacidad de comunicación no verbal con los participantes</t>
  </si>
  <si>
    <t>Personas para entrega de publicidad COMPONENTE DE FORMACIÓN DEPORTIVA</t>
  </si>
  <si>
    <t>Decoración evento de cierre: telas, túneles, backing de fotos, cámara de registro, arreglos florales, manteles enter otros.</t>
  </si>
  <si>
    <t>Alquiler de carpas 3*3 metros evento de clausura</t>
  </si>
  <si>
    <t>Refrigerios</t>
  </si>
  <si>
    <t>Alquiler de sillas</t>
  </si>
  <si>
    <t>Alquiler de mesas</t>
  </si>
  <si>
    <t>Transporte de materiales</t>
  </si>
  <si>
    <t xml:space="preserve">Transporte de participantes al evento de clausura </t>
  </si>
  <si>
    <t xml:space="preserve">Animador </t>
  </si>
  <si>
    <t xml:space="preserve">Iluminación especial: luces roboticas, parled, reflectores </t>
  </si>
  <si>
    <t>Mesas adicionales</t>
  </si>
  <si>
    <t xml:space="preserve">Sillas adicionales 
</t>
  </si>
  <si>
    <t>Hidratación: una botella de bebida hidratante y una botella de agua para cada participante</t>
  </si>
  <si>
    <t>Personal experto en recreación: para el evento de clausura se requiere minimo 15 personas</t>
  </si>
  <si>
    <t xml:space="preserve">Alquiler de implementos necesarios para actividades ludico - recreativas propias del cierre del programa: balón, conos, arcos, aros, petos, conos, colchonetas, pelotas livianas, entre otros, </t>
  </si>
  <si>
    <t>Material pedagógico o impreso - producción y entrega de bitacoras, carpetas, fotocopias, guías y demás elementos impresos que serán suministrados a los asistentes</t>
  </si>
  <si>
    <t>Tarima evento de cierre</t>
  </si>
  <si>
    <t xml:space="preserve">SEPTIEMBRE </t>
  </si>
  <si>
    <t>pago acta 1</t>
  </si>
  <si>
    <t>PROFESIONALES PARA LOS TALLERES Y ACTIVIDADES</t>
  </si>
  <si>
    <t>SERVICIO DE ALIMENTACIÓN QUE CONTIENE: SANDWICH DE POLLO EN PAN BAGGETE CON JAMÓN, QUESO Y SALSA, MÁS FRUTA Y BEBIDA, EMPACADO INDIVIDUALMENTE</t>
  </si>
  <si>
    <t>MATERIAL PEDAGÓGICO Y DIDÁCTICO (VISUAL, DECORACIÓN  ACTIVIDAD ROMPE HIELO, MATERIAL IMPRESO) PARA CADA ACTIVIDAD</t>
  </si>
  <si>
    <t xml:space="preserve">EQUIPO LOGÍSTICO DE ACOMPAÑAMIENTO </t>
  </si>
  <si>
    <t>RECONOCIMIENTOS (MEDALLA Y LLAVERO DE RECONOCIMIENTO)</t>
  </si>
  <si>
    <t>SONIDO</t>
  </si>
  <si>
    <t xml:space="preserve">HIDRATACIÓN </t>
  </si>
  <si>
    <t>CONCEPTO</t>
  </si>
  <si>
    <t>CANTIDAD</t>
  </si>
  <si>
    <t>VALOR UNIDAD</t>
  </si>
  <si>
    <t>=</t>
  </si>
  <si>
    <t>Arrendamiento de espacio físico destinado a la realización de talleres y demás acciones previstas en el plan de trabajo. EN CASO QUE NO SEA POSIBLE EL ARRENDAMIENTO DE UN ESPACIO FISICO EN LA COMUNA O CORREGIMIENTO, SE PODRÁS HACER USO D ELOS ESPACIOS FISICOS CON QUE CUENTA EL MUNICIPIO EN EL SECTOR. No se reconocerá como aporte en dinero cuando las actividades se realicen en inmuebles del municipio.</t>
  </si>
  <si>
    <t>POR EJECUTAR DICIEMBRE</t>
  </si>
  <si>
    <t>PAGO SEPT OCT Y NOV</t>
  </si>
  <si>
    <t xml:space="preserve">MODIFICATORIO. VALOR A REINVERITR  EN  450CAMISETAS Y GORRAS </t>
  </si>
  <si>
    <t xml:space="preserve">DICIEMBRE </t>
  </si>
  <si>
    <t>pendiente ejecutar A NOV</t>
  </si>
  <si>
    <t>PEND A DIC</t>
  </si>
  <si>
    <t xml:space="preserve">aporte corpaR </t>
  </si>
  <si>
    <t>APORTE CORPAR POR EJECUTAR</t>
  </si>
  <si>
    <t xml:space="preserve">contrapartida </t>
  </si>
  <si>
    <t>sept</t>
  </si>
  <si>
    <t>oct</t>
  </si>
  <si>
    <t>nov</t>
  </si>
  <si>
    <t>dic</t>
  </si>
  <si>
    <t xml:space="preserve">pago a nov corpar </t>
  </si>
  <si>
    <t xml:space="preserve"> falta CORPAR</t>
  </si>
  <si>
    <t>FALTA ALCALDIA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</si>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</sst>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??_-;_-@"/>
    <numFmt numFmtId="166" formatCode="_-&quot;$&quot;\ * #,##0_-;\-&quot;$&quot;\ * #,##0_-;_-&quot;$&quot;\ * &quot;-&quot;??_-;_-@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name val="Calibri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000000"/>
      <name val="Arial"/>
      <family val="2"/>
    </font>
    <font>
      <sz val="8"/>
      <color rgb="FFFF0000"/>
      <name val="Arial"/>
      <family val="2"/>
    </font>
    <font>
      <sz val="11"/>
      <color theme="1"/>
      <name val="Arial Narrow"/>
      <family val="2"/>
    </font>
    <font>
      <b/>
      <sz val="8"/>
      <color rgb="FFFF0000"/>
      <name val="Arial"/>
      <family val="2"/>
    </font>
    <font>
      <sz val="8"/>
      <color rgb="FF00B05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scheme val="minor"/>
    </font>
    <font>
      <b/>
      <sz val="10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8C8C8"/>
        <bgColor rgb="FFC8C8C8"/>
      </patternFill>
    </fill>
    <fill>
      <patternFill patternType="solid">
        <fgColor rgb="FFD0CECE"/>
        <bgColor rgb="FFD0CECE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rgb="FFECECEC"/>
        <bgColor rgb="FFECECE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C5E0B3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E2EFD9"/>
      </patternFill>
    </fill>
    <fill>
      <patternFill patternType="solid">
        <fgColor rgb="FF92D050"/>
        <bgColor rgb="FFC5E0B3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5E0B3"/>
      </patternFill>
    </fill>
    <fill>
      <patternFill patternType="solid">
        <fgColor theme="5"/>
        <bgColor indexed="64"/>
      </patternFill>
    </fill>
    <fill>
      <patternFill patternType="solid">
        <fgColor theme="0"/>
        <bgColor rgb="FFECECEC"/>
      </patternFill>
    </fill>
    <fill>
      <patternFill patternType="solid">
        <fgColor rgb="FFFFC000"/>
        <bgColor rgb="FFECECEC"/>
      </patternFill>
    </fill>
    <fill>
      <patternFill patternType="solid">
        <fgColor rgb="FFFFC000"/>
        <bgColor rgb="FFE2EFD9"/>
      </patternFill>
    </fill>
    <fill>
      <patternFill patternType="solid">
        <fgColor theme="7"/>
        <bgColor rgb="FFC8C8C8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rgb="FFC8C8C8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left" vertical="center" wrapText="1"/>
    </xf>
    <xf numFmtId="166" fontId="7" fillId="0" borderId="2" xfId="0" applyNumberFormat="1" applyFont="1" applyBorder="1" applyAlignment="1">
      <alignment vertical="center" wrapText="1"/>
    </xf>
    <xf numFmtId="166" fontId="3" fillId="0" borderId="2" xfId="0" applyNumberFormat="1" applyFont="1" applyBorder="1" applyAlignment="1">
      <alignment vertical="center" shrinkToFit="1"/>
    </xf>
    <xf numFmtId="165" fontId="3" fillId="0" borderId="2" xfId="0" applyNumberFormat="1" applyFont="1" applyBorder="1" applyAlignment="1">
      <alignment horizontal="center" vertical="center"/>
    </xf>
    <xf numFmtId="166" fontId="9" fillId="6" borderId="2" xfId="0" applyNumberFormat="1" applyFont="1" applyFill="1" applyBorder="1" applyAlignment="1">
      <alignment vertical="center" wrapText="1"/>
    </xf>
    <xf numFmtId="166" fontId="9" fillId="5" borderId="2" xfId="0" applyNumberFormat="1" applyFont="1" applyFill="1" applyBorder="1" applyAlignment="1">
      <alignment vertical="center" wrapText="1"/>
    </xf>
    <xf numFmtId="166" fontId="9" fillId="0" borderId="2" xfId="0" applyNumberFormat="1" applyFont="1" applyBorder="1" applyAlignment="1">
      <alignment vertical="center" wrapText="1"/>
    </xf>
    <xf numFmtId="166" fontId="9" fillId="3" borderId="2" xfId="0" applyNumberFormat="1" applyFont="1" applyFill="1" applyBorder="1" applyAlignment="1">
      <alignment vertical="center" wrapText="1"/>
    </xf>
    <xf numFmtId="166" fontId="9" fillId="7" borderId="2" xfId="0" applyNumberFormat="1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166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166" fontId="7" fillId="2" borderId="2" xfId="0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166" fontId="4" fillId="5" borderId="2" xfId="0" applyNumberFormat="1" applyFont="1" applyFill="1" applyBorder="1" applyAlignment="1">
      <alignment horizontal="left" vertical="top"/>
    </xf>
    <xf numFmtId="165" fontId="4" fillId="6" borderId="2" xfId="0" applyNumberFormat="1" applyFont="1" applyFill="1" applyBorder="1" applyAlignment="1">
      <alignment horizontal="center" vertical="center"/>
    </xf>
    <xf numFmtId="166" fontId="4" fillId="3" borderId="2" xfId="0" applyNumberFormat="1" applyFont="1" applyFill="1" applyBorder="1" applyAlignment="1">
      <alignment horizontal="left" vertical="top"/>
    </xf>
    <xf numFmtId="165" fontId="3" fillId="0" borderId="0" xfId="0" applyNumberFormat="1" applyFont="1" applyAlignment="1">
      <alignment horizontal="left" vertical="top"/>
    </xf>
    <xf numFmtId="0" fontId="3" fillId="8" borderId="0" xfId="0" applyFont="1" applyFill="1" applyAlignment="1">
      <alignment horizontal="left" vertical="top"/>
    </xf>
    <xf numFmtId="0" fontId="6" fillId="8" borderId="2" xfId="0" applyFont="1" applyFill="1" applyBorder="1" applyAlignment="1">
      <alignment horizontal="center" vertical="center" wrapText="1"/>
    </xf>
    <xf numFmtId="166" fontId="9" fillId="8" borderId="2" xfId="0" applyNumberFormat="1" applyFont="1" applyFill="1" applyBorder="1" applyAlignment="1">
      <alignment vertical="center" wrapText="1"/>
    </xf>
    <xf numFmtId="165" fontId="3" fillId="8" borderId="2" xfId="0" applyNumberFormat="1" applyFont="1" applyFill="1" applyBorder="1" applyAlignment="1">
      <alignment horizontal="center" vertical="center"/>
    </xf>
    <xf numFmtId="165" fontId="4" fillId="9" borderId="2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center"/>
    </xf>
    <xf numFmtId="166" fontId="7" fillId="2" borderId="4" xfId="0" applyNumberFormat="1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vertical="center" wrapText="1"/>
    </xf>
    <xf numFmtId="166" fontId="7" fillId="2" borderId="6" xfId="0" applyNumberFormat="1" applyFont="1" applyFill="1" applyBorder="1" applyAlignment="1">
      <alignment horizontal="left" vertical="center" wrapText="1"/>
    </xf>
    <xf numFmtId="166" fontId="4" fillId="5" borderId="9" xfId="0" applyNumberFormat="1" applyFont="1" applyFill="1" applyBorder="1" applyAlignment="1">
      <alignment horizontal="left" vertical="top"/>
    </xf>
    <xf numFmtId="0" fontId="7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166" fontId="7" fillId="0" borderId="5" xfId="0" applyNumberFormat="1" applyFont="1" applyBorder="1" applyAlignment="1">
      <alignment vertical="center" wrapText="1"/>
    </xf>
    <xf numFmtId="166" fontId="7" fillId="2" borderId="5" xfId="0" applyNumberFormat="1" applyFont="1" applyFill="1" applyBorder="1" applyAlignment="1">
      <alignment horizontal="left" vertical="center" wrapText="1"/>
    </xf>
    <xf numFmtId="166" fontId="4" fillId="10" borderId="2" xfId="0" applyNumberFormat="1" applyFont="1" applyFill="1" applyBorder="1" applyAlignment="1">
      <alignment horizontal="left" vertical="center"/>
    </xf>
    <xf numFmtId="166" fontId="4" fillId="11" borderId="2" xfId="0" applyNumberFormat="1" applyFont="1" applyFill="1" applyBorder="1" applyAlignment="1">
      <alignment horizontal="left" vertical="top"/>
    </xf>
    <xf numFmtId="166" fontId="9" fillId="6" borderId="2" xfId="0" applyNumberFormat="1" applyFont="1" applyFill="1" applyBorder="1" applyAlignment="1">
      <alignment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66" fontId="7" fillId="0" borderId="0" xfId="0" applyNumberFormat="1" applyFont="1" applyAlignment="1">
      <alignment vertical="center" wrapText="1"/>
    </xf>
    <xf numFmtId="166" fontId="7" fillId="2" borderId="0" xfId="0" applyNumberFormat="1" applyFont="1" applyFill="1" applyAlignment="1">
      <alignment horizontal="left" vertical="center" wrapText="1"/>
    </xf>
    <xf numFmtId="0" fontId="13" fillId="0" borderId="0" xfId="0" applyFont="1" applyAlignment="1">
      <alignment horizontal="left" vertical="top"/>
    </xf>
    <xf numFmtId="164" fontId="13" fillId="0" borderId="0" xfId="0" applyNumberFormat="1" applyFont="1" applyAlignment="1">
      <alignment horizontal="left" vertical="top"/>
    </xf>
    <xf numFmtId="44" fontId="3" fillId="0" borderId="0" xfId="0" applyNumberFormat="1" applyFont="1" applyAlignment="1">
      <alignment horizontal="left" vertical="top"/>
    </xf>
    <xf numFmtId="166" fontId="3" fillId="0" borderId="2" xfId="0" applyNumberFormat="1" applyFont="1" applyBorder="1" applyAlignment="1">
      <alignment horizontal="center" vertical="center"/>
    </xf>
    <xf numFmtId="0" fontId="7" fillId="12" borderId="2" xfId="0" quotePrefix="1" applyFont="1" applyFill="1" applyBorder="1" applyAlignment="1">
      <alignment horizontal="left" vertical="top" wrapText="1"/>
    </xf>
    <xf numFmtId="0" fontId="7" fillId="12" borderId="2" xfId="0" applyFont="1" applyFill="1" applyBorder="1" applyAlignment="1">
      <alignment horizontal="left" vertical="top" wrapText="1"/>
    </xf>
    <xf numFmtId="0" fontId="7" fillId="12" borderId="2" xfId="0" applyFont="1" applyFill="1" applyBorder="1" applyAlignment="1">
      <alignment horizontal="left" vertical="center" wrapText="1"/>
    </xf>
    <xf numFmtId="0" fontId="7" fillId="12" borderId="5" xfId="0" applyFont="1" applyFill="1" applyBorder="1" applyAlignment="1">
      <alignment horizontal="left" vertical="center" wrapText="1"/>
    </xf>
    <xf numFmtId="0" fontId="12" fillId="12" borderId="5" xfId="0" applyFont="1" applyFill="1" applyBorder="1" applyAlignment="1">
      <alignment horizontal="left" vertical="center" wrapText="1"/>
    </xf>
    <xf numFmtId="0" fontId="7" fillId="13" borderId="2" xfId="0" applyFont="1" applyFill="1" applyBorder="1" applyAlignment="1">
      <alignment horizontal="left" vertical="top" wrapText="1"/>
    </xf>
    <xf numFmtId="0" fontId="7" fillId="13" borderId="2" xfId="0" applyFont="1" applyFill="1" applyBorder="1" applyAlignment="1">
      <alignment horizontal="left" vertical="center" wrapText="1"/>
    </xf>
    <xf numFmtId="0" fontId="7" fillId="13" borderId="6" xfId="0" applyFont="1" applyFill="1" applyBorder="1" applyAlignment="1">
      <alignment horizontal="left" vertical="center" wrapText="1"/>
    </xf>
    <xf numFmtId="0" fontId="7" fillId="14" borderId="2" xfId="0" applyFont="1" applyFill="1" applyBorder="1" applyAlignment="1">
      <alignment horizontal="left" vertical="center" wrapText="1"/>
    </xf>
    <xf numFmtId="0" fontId="7" fillId="14" borderId="2" xfId="0" quotePrefix="1" applyFont="1" applyFill="1" applyBorder="1" applyAlignment="1">
      <alignment horizontal="left" vertical="center" wrapText="1"/>
    </xf>
    <xf numFmtId="0" fontId="7" fillId="14" borderId="5" xfId="0" applyFont="1" applyFill="1" applyBorder="1" applyAlignment="1">
      <alignment horizontal="left" vertical="center" wrapText="1"/>
    </xf>
    <xf numFmtId="0" fontId="8" fillId="14" borderId="2" xfId="0" applyFont="1" applyFill="1" applyBorder="1" applyAlignment="1">
      <alignment horizontal="center" vertical="center" wrapText="1"/>
    </xf>
    <xf numFmtId="166" fontId="7" fillId="14" borderId="2" xfId="0" applyNumberFormat="1" applyFont="1" applyFill="1" applyBorder="1" applyAlignment="1">
      <alignment vertical="center" wrapText="1"/>
    </xf>
    <xf numFmtId="0" fontId="8" fillId="14" borderId="5" xfId="0" applyFont="1" applyFill="1" applyBorder="1" applyAlignment="1">
      <alignment horizontal="center" vertical="center"/>
    </xf>
    <xf numFmtId="166" fontId="7" fillId="14" borderId="5" xfId="0" applyNumberFormat="1" applyFont="1" applyFill="1" applyBorder="1" applyAlignment="1">
      <alignment vertical="center" wrapText="1"/>
    </xf>
    <xf numFmtId="0" fontId="7" fillId="15" borderId="2" xfId="0" applyFont="1" applyFill="1" applyBorder="1" applyAlignment="1">
      <alignment horizontal="left" vertical="center" wrapText="1"/>
    </xf>
    <xf numFmtId="0" fontId="8" fillId="15" borderId="2" xfId="0" applyFont="1" applyFill="1" applyBorder="1" applyAlignment="1">
      <alignment horizontal="center" vertical="center" wrapText="1"/>
    </xf>
    <xf numFmtId="166" fontId="7" fillId="15" borderId="2" xfId="0" applyNumberFormat="1" applyFont="1" applyFill="1" applyBorder="1" applyAlignment="1">
      <alignment vertical="center" wrapText="1"/>
    </xf>
    <xf numFmtId="0" fontId="7" fillId="15" borderId="5" xfId="0" applyFont="1" applyFill="1" applyBorder="1" applyAlignment="1">
      <alignment horizontal="left" vertical="center" wrapText="1"/>
    </xf>
    <xf numFmtId="0" fontId="8" fillId="15" borderId="5" xfId="0" applyFont="1" applyFill="1" applyBorder="1" applyAlignment="1">
      <alignment horizontal="center" vertical="center"/>
    </xf>
    <xf numFmtId="166" fontId="7" fillId="15" borderId="5" xfId="0" applyNumberFormat="1" applyFont="1" applyFill="1" applyBorder="1" applyAlignment="1">
      <alignment vertical="center" wrapText="1"/>
    </xf>
    <xf numFmtId="166" fontId="7" fillId="16" borderId="5" xfId="0" applyNumberFormat="1" applyFont="1" applyFill="1" applyBorder="1" applyAlignment="1">
      <alignment vertical="center" wrapText="1"/>
    </xf>
    <xf numFmtId="0" fontId="12" fillId="16" borderId="5" xfId="0" applyFont="1" applyFill="1" applyBorder="1" applyAlignment="1">
      <alignment horizontal="left" vertical="center" wrapText="1"/>
    </xf>
    <xf numFmtId="0" fontId="8" fillId="16" borderId="5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4" fillId="0" borderId="5" xfId="0" applyFont="1" applyBorder="1" applyAlignment="1">
      <alignment horizontal="justify" vertical="center" wrapText="1"/>
    </xf>
    <xf numFmtId="6" fontId="14" fillId="0" borderId="5" xfId="0" applyNumberFormat="1" applyFont="1" applyBorder="1" applyAlignment="1">
      <alignment horizontal="justify" vertical="center" wrapText="1"/>
    </xf>
    <xf numFmtId="0" fontId="1" fillId="0" borderId="0" xfId="0" applyFont="1" applyAlignment="1">
      <alignment wrapText="1"/>
    </xf>
    <xf numFmtId="165" fontId="13" fillId="8" borderId="2" xfId="0" applyNumberFormat="1" applyFont="1" applyFill="1" applyBorder="1" applyAlignment="1">
      <alignment horizontal="center" vertical="center"/>
    </xf>
    <xf numFmtId="166" fontId="15" fillId="6" borderId="2" xfId="0" applyNumberFormat="1" applyFont="1" applyFill="1" applyBorder="1" applyAlignment="1">
      <alignment vertical="center" wrapText="1"/>
    </xf>
    <xf numFmtId="166" fontId="15" fillId="5" borderId="2" xfId="0" applyNumberFormat="1" applyFont="1" applyFill="1" applyBorder="1" applyAlignment="1">
      <alignment vertical="center" wrapText="1"/>
    </xf>
    <xf numFmtId="165" fontId="16" fillId="8" borderId="2" xfId="0" applyNumberFormat="1" applyFont="1" applyFill="1" applyBorder="1" applyAlignment="1">
      <alignment horizontal="center" vertical="center"/>
    </xf>
    <xf numFmtId="165" fontId="18" fillId="8" borderId="2" xfId="0" applyNumberFormat="1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>
      <alignment vertical="center" wrapText="1"/>
    </xf>
    <xf numFmtId="165" fontId="3" fillId="17" borderId="2" xfId="0" applyNumberFormat="1" applyFont="1" applyFill="1" applyBorder="1" applyAlignment="1">
      <alignment horizontal="center" vertical="center"/>
    </xf>
    <xf numFmtId="166" fontId="9" fillId="18" borderId="2" xfId="0" applyNumberFormat="1" applyFont="1" applyFill="1" applyBorder="1" applyAlignment="1">
      <alignment vertical="center" wrapText="1"/>
    </xf>
    <xf numFmtId="166" fontId="9" fillId="19" borderId="2" xfId="0" applyNumberFormat="1" applyFont="1" applyFill="1" applyBorder="1" applyAlignment="1">
      <alignment vertical="center" wrapText="1"/>
    </xf>
    <xf numFmtId="164" fontId="3" fillId="0" borderId="0" xfId="0" applyNumberFormat="1" applyFont="1" applyAlignment="1">
      <alignment horizontal="left" vertical="top"/>
    </xf>
    <xf numFmtId="164" fontId="3" fillId="8" borderId="0" xfId="0" applyNumberFormat="1" applyFont="1" applyFill="1" applyAlignment="1">
      <alignment horizontal="left" vertical="top"/>
    </xf>
    <xf numFmtId="165" fontId="18" fillId="17" borderId="2" xfId="0" applyNumberFormat="1" applyFont="1" applyFill="1" applyBorder="1" applyAlignment="1">
      <alignment horizontal="center" vertical="center"/>
    </xf>
    <xf numFmtId="166" fontId="9" fillId="21" borderId="2" xfId="0" applyNumberFormat="1" applyFont="1" applyFill="1" applyBorder="1" applyAlignment="1">
      <alignment vertical="center" wrapText="1"/>
    </xf>
    <xf numFmtId="166" fontId="4" fillId="22" borderId="2" xfId="0" applyNumberFormat="1" applyFont="1" applyFill="1" applyBorder="1" applyAlignment="1">
      <alignment horizontal="left" vertical="center"/>
    </xf>
    <xf numFmtId="0" fontId="7" fillId="22" borderId="2" xfId="0" applyFont="1" applyFill="1" applyBorder="1" applyAlignment="1">
      <alignment horizontal="left" vertical="top" wrapText="1"/>
    </xf>
    <xf numFmtId="166" fontId="9" fillId="23" borderId="2" xfId="0" applyNumberFormat="1" applyFont="1" applyFill="1" applyBorder="1" applyAlignment="1">
      <alignment vertical="center" wrapText="1"/>
    </xf>
    <xf numFmtId="166" fontId="9" fillId="24" borderId="2" xfId="0" applyNumberFormat="1" applyFont="1" applyFill="1" applyBorder="1" applyAlignment="1">
      <alignment vertical="center" wrapText="1"/>
    </xf>
    <xf numFmtId="165" fontId="3" fillId="20" borderId="2" xfId="0" applyNumberFormat="1" applyFont="1" applyFill="1" applyBorder="1" applyAlignment="1">
      <alignment horizontal="center" vertical="center"/>
    </xf>
    <xf numFmtId="166" fontId="9" fillId="25" borderId="2" xfId="0" applyNumberFormat="1" applyFont="1" applyFill="1" applyBorder="1" applyAlignment="1">
      <alignment vertical="center" wrapText="1"/>
    </xf>
    <xf numFmtId="166" fontId="9" fillId="26" borderId="2" xfId="0" applyNumberFormat="1" applyFont="1" applyFill="1" applyBorder="1" applyAlignment="1">
      <alignment vertical="center" wrapText="1"/>
    </xf>
    <xf numFmtId="0" fontId="2" fillId="27" borderId="2" xfId="0" applyFont="1" applyFill="1" applyBorder="1" applyAlignment="1">
      <alignment horizontal="center" vertical="center"/>
    </xf>
    <xf numFmtId="44" fontId="3" fillId="17" borderId="0" xfId="1" applyFont="1" applyFill="1" applyAlignment="1">
      <alignment horizontal="left" vertical="top"/>
    </xf>
    <xf numFmtId="0" fontId="3" fillId="17" borderId="0" xfId="0" applyFont="1" applyFill="1" applyAlignment="1">
      <alignment horizontal="left" vertical="top"/>
    </xf>
    <xf numFmtId="166" fontId="9" fillId="28" borderId="2" xfId="0" applyNumberFormat="1" applyFont="1" applyFill="1" applyBorder="1" applyAlignment="1">
      <alignment vertical="center" wrapText="1"/>
    </xf>
    <xf numFmtId="165" fontId="3" fillId="8" borderId="0" xfId="0" applyNumberFormat="1" applyFont="1" applyFill="1" applyAlignment="1">
      <alignment horizontal="left" vertical="top"/>
    </xf>
    <xf numFmtId="44" fontId="20" fillId="0" borderId="0" xfId="1" applyFont="1"/>
    <xf numFmtId="165" fontId="3" fillId="0" borderId="2" xfId="0" applyNumberFormat="1" applyFont="1" applyFill="1" applyBorder="1" applyAlignment="1">
      <alignment horizontal="center" vertical="center"/>
    </xf>
    <xf numFmtId="166" fontId="9" fillId="0" borderId="2" xfId="0" applyNumberFormat="1" applyFont="1" applyFill="1" applyBorder="1" applyAlignment="1">
      <alignment vertical="center" wrapText="1"/>
    </xf>
    <xf numFmtId="44" fontId="13" fillId="0" borderId="0" xfId="0" applyNumberFormat="1" applyFont="1" applyAlignment="1">
      <alignment horizontal="left" vertical="top"/>
    </xf>
    <xf numFmtId="165" fontId="15" fillId="9" borderId="2" xfId="0" applyNumberFormat="1" applyFont="1" applyFill="1" applyBorder="1" applyAlignment="1">
      <alignment horizontal="center" vertical="center"/>
    </xf>
    <xf numFmtId="44" fontId="3" fillId="10" borderId="0" xfId="0" applyNumberFormat="1" applyFont="1" applyFill="1" applyAlignment="1">
      <alignment horizontal="left" vertical="top"/>
    </xf>
    <xf numFmtId="0" fontId="4" fillId="5" borderId="7" xfId="0" applyFont="1" applyFill="1" applyBorder="1" applyAlignment="1">
      <alignment horizontal="center" vertical="top"/>
    </xf>
    <xf numFmtId="0" fontId="5" fillId="0" borderId="1" xfId="0" applyFont="1" applyBorder="1"/>
    <xf numFmtId="0" fontId="5" fillId="0" borderId="8" xfId="0" applyFont="1" applyBorder="1"/>
    <xf numFmtId="0" fontId="6" fillId="4" borderId="3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50"/>
  <sheetViews>
    <sheetView tabSelected="1" zoomScale="90" zoomScaleNormal="90" workbookViewId="0">
      <selection activeCell="H42" sqref="H42"/>
    </sheetView>
  </sheetViews>
  <sheetFormatPr baseColWidth="10" defaultColWidth="14.42578125" defaultRowHeight="15" customHeight="1" x14ac:dyDescent="0.25"/>
  <cols>
    <col min="1" max="1" width="3.85546875" style="39" customWidth="1"/>
    <col min="2" max="2" width="26.42578125" hidden="1" customWidth="1"/>
    <col min="3" max="3" width="39.42578125" customWidth="1"/>
    <col min="4" max="4" width="8.42578125" customWidth="1"/>
    <col min="5" max="5" width="14.5703125" customWidth="1"/>
    <col min="6" max="6" width="16.140625" customWidth="1"/>
    <col min="7" max="7" width="16.85546875" customWidth="1"/>
    <col min="8" max="8" width="18.28515625" customWidth="1"/>
    <col min="9" max="9" width="17.42578125" customWidth="1"/>
    <col min="10" max="10" width="18.5703125" customWidth="1"/>
    <col min="11" max="11" width="19" customWidth="1"/>
    <col min="12" max="12" width="19.7109375" customWidth="1"/>
    <col min="13" max="13" width="19.5703125" customWidth="1"/>
    <col min="14" max="14" width="18" customWidth="1"/>
    <col min="15" max="15" width="19.7109375" customWidth="1"/>
    <col min="16" max="16" width="18.140625" customWidth="1"/>
    <col min="17" max="17" width="18.85546875" style="38" customWidth="1"/>
    <col min="18" max="18" width="18" style="38" customWidth="1"/>
    <col min="19" max="19" width="18.7109375" customWidth="1"/>
    <col min="20" max="20" width="19" customWidth="1"/>
    <col min="21" max="21" width="18.85546875" style="38" customWidth="1"/>
    <col min="22" max="22" width="19.42578125" style="38" customWidth="1"/>
    <col min="23" max="23" width="15.42578125" customWidth="1"/>
    <col min="24" max="24" width="17.140625" customWidth="1"/>
    <col min="25" max="25" width="16" customWidth="1"/>
    <col min="26" max="26" width="15.5703125" customWidth="1"/>
    <col min="27" max="27" width="12.42578125" customWidth="1"/>
    <col min="28" max="28" width="11.140625" customWidth="1"/>
    <col min="29" max="29" width="7.5703125" customWidth="1"/>
  </cols>
  <sheetData>
    <row r="1" spans="1:29" ht="13.5" customHeight="1" x14ac:dyDescent="0.25">
      <c r="A1" s="1"/>
      <c r="B1" s="1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3"/>
      <c r="R1" s="33"/>
      <c r="S1" s="3"/>
      <c r="T1" s="3"/>
      <c r="U1" s="33"/>
      <c r="V1" s="33"/>
      <c r="W1" s="3"/>
      <c r="X1" s="3"/>
      <c r="Y1" s="4"/>
      <c r="Z1" s="4"/>
      <c r="AA1" s="3"/>
      <c r="AB1" s="3"/>
      <c r="AC1" s="3"/>
    </row>
    <row r="2" spans="1:29" ht="24.75" customHeight="1" x14ac:dyDescent="0.25">
      <c r="A2" s="126"/>
      <c r="B2" s="1"/>
      <c r="C2" s="128" t="s">
        <v>20</v>
      </c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4"/>
      <c r="AA2" s="3"/>
      <c r="AB2" s="3"/>
      <c r="AC2" s="3"/>
    </row>
    <row r="3" spans="1:29" ht="30" customHeight="1" x14ac:dyDescent="0.25">
      <c r="A3" s="127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12</v>
      </c>
      <c r="H3" s="5" t="s">
        <v>5</v>
      </c>
      <c r="I3" s="129" t="s">
        <v>14</v>
      </c>
      <c r="J3" s="125"/>
      <c r="K3" s="130" t="s">
        <v>6</v>
      </c>
      <c r="L3" s="125"/>
      <c r="M3" s="129" t="s">
        <v>17</v>
      </c>
      <c r="N3" s="125"/>
      <c r="O3" s="130" t="s">
        <v>6</v>
      </c>
      <c r="P3" s="125"/>
      <c r="Q3" s="131" t="s">
        <v>18</v>
      </c>
      <c r="R3" s="132"/>
      <c r="S3" s="130" t="s">
        <v>6</v>
      </c>
      <c r="T3" s="125"/>
      <c r="U3" s="131" t="s">
        <v>19</v>
      </c>
      <c r="V3" s="132"/>
      <c r="W3" s="124" t="s">
        <v>10</v>
      </c>
      <c r="X3" s="125"/>
      <c r="Y3" s="6" t="s">
        <v>7</v>
      </c>
      <c r="Z3" s="6" t="s">
        <v>15</v>
      </c>
      <c r="AA3" s="3"/>
      <c r="AB3" s="3"/>
      <c r="AC3" s="3"/>
    </row>
    <row r="4" spans="1:29" ht="30" customHeight="1" x14ac:dyDescent="0.25">
      <c r="A4" s="7"/>
      <c r="B4" s="8"/>
      <c r="C4" s="8" t="s">
        <v>8</v>
      </c>
      <c r="D4" s="8" t="s">
        <v>2</v>
      </c>
      <c r="E4" s="8" t="s">
        <v>3</v>
      </c>
      <c r="F4" s="8" t="s">
        <v>4</v>
      </c>
      <c r="G4" s="8" t="s">
        <v>12</v>
      </c>
      <c r="H4" s="8" t="s">
        <v>5</v>
      </c>
      <c r="I4" s="6" t="s">
        <v>9</v>
      </c>
      <c r="J4" s="6" t="s">
        <v>13</v>
      </c>
      <c r="K4" s="9" t="s">
        <v>9</v>
      </c>
      <c r="L4" s="8" t="s">
        <v>13</v>
      </c>
      <c r="M4" s="6" t="s">
        <v>9</v>
      </c>
      <c r="N4" s="6" t="s">
        <v>13</v>
      </c>
      <c r="O4" s="9" t="s">
        <v>9</v>
      </c>
      <c r="P4" s="8" t="s">
        <v>13</v>
      </c>
      <c r="Q4" s="34" t="s">
        <v>9</v>
      </c>
      <c r="R4" s="34" t="s">
        <v>13</v>
      </c>
      <c r="S4" s="9" t="s">
        <v>9</v>
      </c>
      <c r="T4" s="8" t="s">
        <v>13</v>
      </c>
      <c r="U4" s="34" t="s">
        <v>9</v>
      </c>
      <c r="V4" s="34" t="s">
        <v>13</v>
      </c>
      <c r="W4" s="10" t="s">
        <v>9</v>
      </c>
      <c r="X4" s="11" t="s">
        <v>13</v>
      </c>
      <c r="Y4" s="5" t="s">
        <v>9</v>
      </c>
      <c r="Z4" s="5" t="s">
        <v>16</v>
      </c>
      <c r="AA4" s="3"/>
      <c r="AB4" s="3"/>
      <c r="AC4" s="3"/>
    </row>
    <row r="5" spans="1:29" ht="115.5" customHeight="1" x14ac:dyDescent="0.25">
      <c r="A5" s="12">
        <v>1</v>
      </c>
      <c r="B5" s="12"/>
      <c r="C5" s="62" t="s">
        <v>21</v>
      </c>
      <c r="D5" s="13">
        <v>1</v>
      </c>
      <c r="E5" s="14">
        <v>22000000</v>
      </c>
      <c r="F5" s="15">
        <v>0</v>
      </c>
      <c r="G5" s="16">
        <f>E5</f>
        <v>22000000</v>
      </c>
      <c r="H5" s="49">
        <f t="shared" ref="H5:H22" si="0">+F5+G5</f>
        <v>22000000</v>
      </c>
      <c r="I5" s="20">
        <v>0</v>
      </c>
      <c r="J5" s="17">
        <v>5500000</v>
      </c>
      <c r="K5" s="18">
        <v>0</v>
      </c>
      <c r="L5" s="19">
        <f>H5-J5</f>
        <v>16500000</v>
      </c>
      <c r="M5" s="20">
        <v>0</v>
      </c>
      <c r="N5" s="17">
        <f>J5</f>
        <v>5500000</v>
      </c>
      <c r="O5" s="18">
        <f t="shared" ref="O5:O9" si="1">+K5-M5</f>
        <v>0</v>
      </c>
      <c r="P5" s="19">
        <f>L5-N5</f>
        <v>11000000</v>
      </c>
      <c r="Q5" s="35">
        <v>0</v>
      </c>
      <c r="R5" s="36">
        <f>P5-N5</f>
        <v>5500000</v>
      </c>
      <c r="S5" s="18">
        <f t="shared" ref="S5:S9" si="2">+O5-Q5</f>
        <v>0</v>
      </c>
      <c r="T5" s="19">
        <f>R5</f>
        <v>5500000</v>
      </c>
      <c r="U5" s="35">
        <v>0</v>
      </c>
      <c r="V5" s="36">
        <f>T5</f>
        <v>5500000</v>
      </c>
      <c r="W5" s="21">
        <v>0</v>
      </c>
      <c r="X5" s="22">
        <v>0</v>
      </c>
      <c r="Y5" s="23">
        <v>0</v>
      </c>
      <c r="Z5" s="23">
        <f t="shared" ref="Z5:Z13" si="3">+X5/G5</f>
        <v>0</v>
      </c>
      <c r="AA5" s="3"/>
      <c r="AB5" s="3"/>
      <c r="AC5" s="3"/>
    </row>
    <row r="6" spans="1:29" ht="65.25" customHeight="1" x14ac:dyDescent="0.25">
      <c r="A6" s="12">
        <v>2</v>
      </c>
      <c r="B6" s="12"/>
      <c r="C6" s="63" t="s">
        <v>22</v>
      </c>
      <c r="D6" s="13">
        <v>6</v>
      </c>
      <c r="E6" s="14">
        <f>G6/6</f>
        <v>1120000</v>
      </c>
      <c r="F6" s="15">
        <v>0</v>
      </c>
      <c r="G6" s="16">
        <v>6720000</v>
      </c>
      <c r="H6" s="49">
        <f>G6</f>
        <v>6720000</v>
      </c>
      <c r="I6" s="17">
        <v>0</v>
      </c>
      <c r="J6" s="17">
        <f>H6/4</f>
        <v>1680000</v>
      </c>
      <c r="K6" s="18">
        <v>0</v>
      </c>
      <c r="L6" s="19">
        <f>G6-J6</f>
        <v>5040000</v>
      </c>
      <c r="M6" s="17">
        <v>0</v>
      </c>
      <c r="N6" s="17">
        <f>J6</f>
        <v>1680000</v>
      </c>
      <c r="O6" s="18">
        <f t="shared" si="1"/>
        <v>0</v>
      </c>
      <c r="P6" s="19">
        <f>+L6-N6</f>
        <v>3360000</v>
      </c>
      <c r="Q6" s="36">
        <v>0</v>
      </c>
      <c r="R6" s="36">
        <f>P6-N6</f>
        <v>1680000</v>
      </c>
      <c r="S6" s="18">
        <f t="shared" si="2"/>
        <v>0</v>
      </c>
      <c r="T6" s="19">
        <f>R6</f>
        <v>1680000</v>
      </c>
      <c r="U6" s="36">
        <v>0</v>
      </c>
      <c r="V6" s="36">
        <f>T6</f>
        <v>1680000</v>
      </c>
      <c r="W6" s="21">
        <v>0</v>
      </c>
      <c r="X6" s="22">
        <v>0</v>
      </c>
      <c r="Y6" s="23">
        <v>0</v>
      </c>
      <c r="Z6" s="23">
        <f t="shared" si="3"/>
        <v>0</v>
      </c>
      <c r="AA6" s="3"/>
      <c r="AB6" s="3"/>
      <c r="AC6" s="3"/>
    </row>
    <row r="7" spans="1:29" ht="25.5" customHeight="1" x14ac:dyDescent="0.25">
      <c r="A7" s="12">
        <v>3</v>
      </c>
      <c r="B7" s="12"/>
      <c r="C7" s="67" t="s">
        <v>23</v>
      </c>
      <c r="D7" s="13">
        <v>6</v>
      </c>
      <c r="E7" s="14">
        <f>G7/6</f>
        <v>650000</v>
      </c>
      <c r="F7" s="15">
        <v>0</v>
      </c>
      <c r="G7" s="16">
        <v>3900000</v>
      </c>
      <c r="H7" s="49">
        <f t="shared" si="0"/>
        <v>3900000</v>
      </c>
      <c r="I7" s="17">
        <v>0</v>
      </c>
      <c r="J7" s="17">
        <v>0</v>
      </c>
      <c r="K7" s="18">
        <v>0</v>
      </c>
      <c r="L7" s="19">
        <f>H7</f>
        <v>3900000</v>
      </c>
      <c r="M7" s="17">
        <v>0</v>
      </c>
      <c r="N7" s="96">
        <f>E7*6</f>
        <v>3900000</v>
      </c>
      <c r="O7" s="97">
        <f t="shared" si="1"/>
        <v>0</v>
      </c>
      <c r="P7" s="98">
        <v>0</v>
      </c>
      <c r="Q7" s="36">
        <v>0</v>
      </c>
      <c r="R7" s="36">
        <v>0</v>
      </c>
      <c r="S7" s="18">
        <f t="shared" si="2"/>
        <v>0</v>
      </c>
      <c r="T7" s="19">
        <v>0</v>
      </c>
      <c r="U7" s="36">
        <v>0</v>
      </c>
      <c r="V7" s="36">
        <v>0</v>
      </c>
      <c r="W7" s="21">
        <v>0</v>
      </c>
      <c r="X7" s="22">
        <v>0</v>
      </c>
      <c r="Y7" s="23">
        <v>0</v>
      </c>
      <c r="Z7" s="23">
        <f t="shared" si="3"/>
        <v>0</v>
      </c>
      <c r="AA7" s="3"/>
      <c r="AB7" s="3"/>
      <c r="AC7" s="3"/>
    </row>
    <row r="8" spans="1:29" ht="28.5" customHeight="1" x14ac:dyDescent="0.25">
      <c r="A8" s="12">
        <v>4</v>
      </c>
      <c r="B8" s="12"/>
      <c r="C8" s="67" t="s">
        <v>24</v>
      </c>
      <c r="D8" s="13">
        <v>6</v>
      </c>
      <c r="E8" s="14">
        <f>G8/6</f>
        <v>320000</v>
      </c>
      <c r="F8" s="15">
        <v>0</v>
      </c>
      <c r="G8" s="16">
        <v>1920000</v>
      </c>
      <c r="H8" s="49">
        <f t="shared" si="0"/>
        <v>1920000</v>
      </c>
      <c r="I8" s="17">
        <v>0</v>
      </c>
      <c r="J8" s="17">
        <v>0</v>
      </c>
      <c r="K8" s="18">
        <v>0</v>
      </c>
      <c r="L8" s="19">
        <f>H8</f>
        <v>1920000</v>
      </c>
      <c r="M8" s="17">
        <v>0</v>
      </c>
      <c r="N8" s="17">
        <v>0</v>
      </c>
      <c r="O8" s="18">
        <f t="shared" si="1"/>
        <v>0</v>
      </c>
      <c r="P8" s="19">
        <f>L8-N8</f>
        <v>1920000</v>
      </c>
      <c r="Q8" s="36">
        <v>0</v>
      </c>
      <c r="R8" s="101">
        <f>P8</f>
        <v>1920000</v>
      </c>
      <c r="S8" s="18">
        <f t="shared" si="2"/>
        <v>0</v>
      </c>
      <c r="T8" s="19">
        <f>P8-R8</f>
        <v>0</v>
      </c>
      <c r="U8" s="36">
        <v>0</v>
      </c>
      <c r="V8" s="36">
        <v>0</v>
      </c>
      <c r="W8" s="21">
        <v>0</v>
      </c>
      <c r="X8" s="22">
        <v>0</v>
      </c>
      <c r="Y8" s="23">
        <v>0</v>
      </c>
      <c r="Z8" s="23">
        <f t="shared" si="3"/>
        <v>0</v>
      </c>
      <c r="AA8" s="3"/>
      <c r="AB8" s="3"/>
      <c r="AC8" s="3"/>
    </row>
    <row r="9" spans="1:29" ht="22.5" x14ac:dyDescent="0.25">
      <c r="A9" s="12">
        <v>5</v>
      </c>
      <c r="B9" s="12"/>
      <c r="C9" s="63" t="s">
        <v>25</v>
      </c>
      <c r="D9" s="13">
        <v>6</v>
      </c>
      <c r="E9" s="14">
        <f>G9/6</f>
        <v>3420000</v>
      </c>
      <c r="F9" s="15">
        <v>0</v>
      </c>
      <c r="G9" s="16">
        <v>20520000</v>
      </c>
      <c r="H9" s="49">
        <f>G9</f>
        <v>20520000</v>
      </c>
      <c r="I9" s="17">
        <v>0</v>
      </c>
      <c r="J9" s="17">
        <v>0</v>
      </c>
      <c r="K9" s="18">
        <v>0</v>
      </c>
      <c r="L9" s="19">
        <f>H9-J9</f>
        <v>20520000</v>
      </c>
      <c r="M9" s="17">
        <v>0</v>
      </c>
      <c r="N9" s="17">
        <f>L9/2</f>
        <v>10260000</v>
      </c>
      <c r="O9" s="18">
        <f t="shared" si="1"/>
        <v>0</v>
      </c>
      <c r="P9" s="19">
        <f>L9-N9</f>
        <v>10260000</v>
      </c>
      <c r="Q9" s="36">
        <v>0</v>
      </c>
      <c r="R9" s="93"/>
      <c r="S9" s="18">
        <f t="shared" si="2"/>
        <v>0</v>
      </c>
      <c r="T9" s="102">
        <f>P9-R9</f>
        <v>10260000</v>
      </c>
      <c r="U9" s="36">
        <v>0</v>
      </c>
      <c r="V9" s="36">
        <v>0</v>
      </c>
      <c r="W9" s="21">
        <v>0</v>
      </c>
      <c r="X9" s="106">
        <f>T9</f>
        <v>10260000</v>
      </c>
      <c r="Y9" s="23">
        <v>0</v>
      </c>
      <c r="Z9" s="23">
        <f t="shared" si="3"/>
        <v>0.5</v>
      </c>
      <c r="AA9" s="3"/>
      <c r="AB9" s="3"/>
      <c r="AC9" s="3"/>
    </row>
    <row r="10" spans="1:29" ht="117.75" customHeight="1" x14ac:dyDescent="0.25">
      <c r="A10" s="12">
        <v>6</v>
      </c>
      <c r="B10" s="12"/>
      <c r="C10" s="24" t="s">
        <v>69</v>
      </c>
      <c r="D10" s="13">
        <v>19</v>
      </c>
      <c r="E10" s="14">
        <f>H10/D10</f>
        <v>2778947.3684210526</v>
      </c>
      <c r="F10" s="25">
        <v>0</v>
      </c>
      <c r="G10" s="16">
        <f>E10*19</f>
        <v>52800000</v>
      </c>
      <c r="H10" s="49">
        <v>52800000</v>
      </c>
      <c r="I10" s="17">
        <v>0</v>
      </c>
      <c r="J10" s="17">
        <v>2500000</v>
      </c>
      <c r="K10" s="18">
        <v>0</v>
      </c>
      <c r="L10" s="19">
        <f>H10-J10</f>
        <v>50300000</v>
      </c>
      <c r="M10" s="17">
        <v>0</v>
      </c>
      <c r="N10" s="17">
        <v>2500000</v>
      </c>
      <c r="O10" s="51">
        <f>+K9-M9</f>
        <v>0</v>
      </c>
      <c r="P10" s="92">
        <f>L10-N10</f>
        <v>47800000</v>
      </c>
      <c r="Q10" s="36">
        <v>0</v>
      </c>
      <c r="R10" s="90">
        <v>2500000</v>
      </c>
      <c r="S10" s="18">
        <f>+O9-Q9</f>
        <v>0</v>
      </c>
      <c r="T10" s="19">
        <f>P10-R10</f>
        <v>45300000</v>
      </c>
      <c r="U10" s="36">
        <v>0</v>
      </c>
      <c r="V10" s="36">
        <f>R10+3750000</f>
        <v>6250000</v>
      </c>
      <c r="W10" s="21">
        <v>0</v>
      </c>
      <c r="X10" s="22">
        <f>T10-V10</f>
        <v>39050000</v>
      </c>
      <c r="Y10" s="23">
        <v>0</v>
      </c>
      <c r="Z10" s="23">
        <f t="shared" si="3"/>
        <v>0.73958333333333337</v>
      </c>
      <c r="AA10" s="3"/>
      <c r="AB10" s="3"/>
      <c r="AC10" s="3"/>
    </row>
    <row r="11" spans="1:29" ht="26.25" customHeight="1" x14ac:dyDescent="0.25">
      <c r="A11" s="12"/>
      <c r="B11" s="12"/>
      <c r="C11" s="104" t="s">
        <v>72</v>
      </c>
      <c r="D11" s="13">
        <v>450</v>
      </c>
      <c r="E11" s="14">
        <f>H11/D11</f>
        <v>62750</v>
      </c>
      <c r="F11" s="25"/>
      <c r="G11" s="16">
        <f>E11*D11</f>
        <v>28237500</v>
      </c>
      <c r="H11" s="103">
        <v>28237500</v>
      </c>
      <c r="I11" s="17"/>
      <c r="J11" s="17"/>
      <c r="K11" s="18"/>
      <c r="L11" s="19"/>
      <c r="M11" s="17"/>
      <c r="N11" s="17"/>
      <c r="O11" s="51"/>
      <c r="P11" s="92"/>
      <c r="Q11" s="36"/>
      <c r="R11" s="90"/>
      <c r="S11" s="18"/>
      <c r="T11" s="19"/>
      <c r="U11" s="36"/>
      <c r="V11" s="36"/>
      <c r="W11" s="21"/>
      <c r="X11" s="106">
        <f>X10-H11</f>
        <v>10812500</v>
      </c>
      <c r="Y11" s="23"/>
      <c r="Z11" s="23">
        <f t="shared" si="3"/>
        <v>0.38291279327135902</v>
      </c>
      <c r="AA11" s="3"/>
      <c r="AB11" s="3"/>
      <c r="AC11" s="3"/>
    </row>
    <row r="12" spans="1:29" ht="44.45" customHeight="1" x14ac:dyDescent="0.25">
      <c r="A12" s="12">
        <v>7</v>
      </c>
      <c r="B12" s="12"/>
      <c r="C12" s="70" t="s">
        <v>26</v>
      </c>
      <c r="D12" s="73" t="s">
        <v>27</v>
      </c>
      <c r="E12" s="74">
        <v>40000000</v>
      </c>
      <c r="F12" s="15">
        <v>0</v>
      </c>
      <c r="G12" s="15">
        <f>E12</f>
        <v>40000000</v>
      </c>
      <c r="H12" s="49">
        <f>E12</f>
        <v>40000000</v>
      </c>
      <c r="I12" s="17">
        <v>0</v>
      </c>
      <c r="J12" s="17">
        <v>0</v>
      </c>
      <c r="K12" s="18">
        <v>0</v>
      </c>
      <c r="L12" s="19">
        <f>H12</f>
        <v>40000000</v>
      </c>
      <c r="M12" s="17">
        <v>0</v>
      </c>
      <c r="N12" s="17">
        <v>0</v>
      </c>
      <c r="O12" s="18"/>
      <c r="P12" s="92">
        <f>H12-O12</f>
        <v>40000000</v>
      </c>
      <c r="Q12" s="36"/>
      <c r="R12" s="90">
        <v>15889500</v>
      </c>
      <c r="S12" s="18">
        <f t="shared" ref="S12:S15" si="4">+O12-Q12</f>
        <v>0</v>
      </c>
      <c r="T12" s="19">
        <f t="shared" ref="T12:T15" si="5">+P12-R12</f>
        <v>24110500</v>
      </c>
      <c r="U12" s="36">
        <v>0</v>
      </c>
      <c r="V12" s="36">
        <v>1110000</v>
      </c>
      <c r="W12" s="21">
        <v>0</v>
      </c>
      <c r="X12" s="106">
        <f>T12-V12</f>
        <v>23000500</v>
      </c>
      <c r="Y12" s="23" t="e">
        <f>+W12/F12</f>
        <v>#DIV/0!</v>
      </c>
      <c r="Z12" s="23">
        <f t="shared" si="3"/>
        <v>0.57501250000000004</v>
      </c>
      <c r="AA12" s="3"/>
      <c r="AB12" s="3"/>
      <c r="AC12" s="3"/>
    </row>
    <row r="13" spans="1:29" ht="30.6" customHeight="1" x14ac:dyDescent="0.25">
      <c r="A13" s="12">
        <v>8</v>
      </c>
      <c r="B13" s="12"/>
      <c r="C13" s="71" t="s">
        <v>28</v>
      </c>
      <c r="D13" s="13" t="s">
        <v>27</v>
      </c>
      <c r="E13" s="15">
        <v>14000000</v>
      </c>
      <c r="F13" s="15">
        <v>0</v>
      </c>
      <c r="G13" s="16">
        <f>E13</f>
        <v>14000000</v>
      </c>
      <c r="H13" s="49">
        <f>E13</f>
        <v>14000000</v>
      </c>
      <c r="I13" s="17">
        <v>0</v>
      </c>
      <c r="J13" s="17">
        <f>H13/4</f>
        <v>3500000</v>
      </c>
      <c r="K13" s="18">
        <v>0</v>
      </c>
      <c r="L13" s="19">
        <f>H13-J13</f>
        <v>10500000</v>
      </c>
      <c r="M13" s="17">
        <v>0</v>
      </c>
      <c r="N13" s="17">
        <f>J13</f>
        <v>3500000</v>
      </c>
      <c r="O13" s="18">
        <f t="shared" ref="O13:O15" si="6">+K13-M13</f>
        <v>0</v>
      </c>
      <c r="P13" s="19">
        <f>L13-N13</f>
        <v>7000000</v>
      </c>
      <c r="Q13" s="36">
        <v>0</v>
      </c>
      <c r="R13" s="94">
        <v>0</v>
      </c>
      <c r="S13" s="18">
        <f t="shared" si="4"/>
        <v>0</v>
      </c>
      <c r="T13" s="19">
        <f>P13</f>
        <v>7000000</v>
      </c>
      <c r="U13" s="36">
        <v>0</v>
      </c>
      <c r="V13" s="107">
        <v>3800000</v>
      </c>
      <c r="W13" s="21">
        <v>0</v>
      </c>
      <c r="X13" s="106">
        <f>T13-V13</f>
        <v>3200000</v>
      </c>
      <c r="Y13" s="23" t="e">
        <f>+W13/F13</f>
        <v>#DIV/0!</v>
      </c>
      <c r="Z13" s="23">
        <f t="shared" si="3"/>
        <v>0.22857142857142856</v>
      </c>
      <c r="AA13" s="3"/>
      <c r="AB13" s="3"/>
      <c r="AC13" s="3"/>
    </row>
    <row r="14" spans="1:29" ht="55.5" customHeight="1" x14ac:dyDescent="0.25">
      <c r="A14" s="12">
        <v>9</v>
      </c>
      <c r="B14" s="12"/>
      <c r="C14" s="26" t="s">
        <v>29</v>
      </c>
      <c r="D14" s="13">
        <v>1</v>
      </c>
      <c r="E14" s="15">
        <v>5200000</v>
      </c>
      <c r="F14" s="15">
        <v>0</v>
      </c>
      <c r="G14" s="16">
        <f>E14</f>
        <v>5200000</v>
      </c>
      <c r="H14" s="49">
        <f>E14</f>
        <v>5200000</v>
      </c>
      <c r="I14" s="17">
        <v>0</v>
      </c>
      <c r="J14" s="17">
        <v>0</v>
      </c>
      <c r="K14" s="18">
        <v>0</v>
      </c>
      <c r="L14" s="19">
        <f>H14</f>
        <v>5200000</v>
      </c>
      <c r="M14" s="17">
        <v>0</v>
      </c>
      <c r="N14" s="17">
        <v>0</v>
      </c>
      <c r="O14" s="18">
        <f t="shared" si="6"/>
        <v>0</v>
      </c>
      <c r="P14" s="19">
        <f t="shared" ref="P14:P15" si="7">+L14-N14</f>
        <v>5200000</v>
      </c>
      <c r="Q14" s="36">
        <v>0</v>
      </c>
      <c r="R14" s="36">
        <v>0</v>
      </c>
      <c r="S14" s="18">
        <f t="shared" si="4"/>
        <v>0</v>
      </c>
      <c r="T14" s="19">
        <f t="shared" si="5"/>
        <v>5200000</v>
      </c>
      <c r="U14" s="36">
        <v>0</v>
      </c>
      <c r="V14" s="36">
        <f>T14</f>
        <v>5200000</v>
      </c>
      <c r="W14" s="21">
        <v>0</v>
      </c>
      <c r="X14" s="22">
        <f>T14-V14</f>
        <v>0</v>
      </c>
      <c r="Y14" s="23" t="e">
        <f>+W14/F14</f>
        <v>#DIV/0!</v>
      </c>
      <c r="Z14" s="23">
        <v>0</v>
      </c>
      <c r="AA14" s="3"/>
      <c r="AB14" s="3"/>
      <c r="AC14" s="3"/>
    </row>
    <row r="15" spans="1:29" x14ac:dyDescent="0.25">
      <c r="A15" s="12">
        <v>10</v>
      </c>
      <c r="B15" s="12"/>
      <c r="C15" s="77" t="s">
        <v>30</v>
      </c>
      <c r="D15" s="78">
        <v>1</v>
      </c>
      <c r="E15" s="79">
        <v>4760000</v>
      </c>
      <c r="F15" s="27">
        <v>0</v>
      </c>
      <c r="G15" s="16">
        <v>4760000</v>
      </c>
      <c r="H15" s="49">
        <f t="shared" si="0"/>
        <v>4760000</v>
      </c>
      <c r="I15" s="17">
        <v>0</v>
      </c>
      <c r="J15" s="17">
        <v>0</v>
      </c>
      <c r="K15" s="18">
        <v>0</v>
      </c>
      <c r="L15" s="19">
        <f>H15</f>
        <v>4760000</v>
      </c>
      <c r="M15" s="17">
        <v>0</v>
      </c>
      <c r="N15" s="17">
        <v>0</v>
      </c>
      <c r="O15" s="18">
        <f t="shared" si="6"/>
        <v>0</v>
      </c>
      <c r="P15" s="19">
        <f t="shared" si="7"/>
        <v>4760000</v>
      </c>
      <c r="Q15" s="36">
        <v>0</v>
      </c>
      <c r="R15" s="36">
        <v>0</v>
      </c>
      <c r="S15" s="18">
        <f t="shared" si="4"/>
        <v>0</v>
      </c>
      <c r="T15" s="19">
        <f t="shared" si="5"/>
        <v>4760000</v>
      </c>
      <c r="U15" s="36">
        <v>0</v>
      </c>
      <c r="V15" s="36">
        <v>3800000</v>
      </c>
      <c r="W15" s="21">
        <v>0</v>
      </c>
      <c r="X15" s="106">
        <f>T15-V15</f>
        <v>960000</v>
      </c>
      <c r="Y15" s="23" t="e">
        <f>+W15/F15</f>
        <v>#DIV/0!</v>
      </c>
      <c r="Z15" s="23">
        <v>0</v>
      </c>
      <c r="AA15" s="3"/>
      <c r="AB15" s="3"/>
      <c r="AC15" s="3"/>
    </row>
    <row r="16" spans="1:29" ht="106.15" customHeight="1" x14ac:dyDescent="0.25">
      <c r="A16" s="12">
        <v>11</v>
      </c>
      <c r="B16" s="12"/>
      <c r="C16" s="64" t="s">
        <v>31</v>
      </c>
      <c r="D16" s="13">
        <v>1</v>
      </c>
      <c r="E16" s="15">
        <v>26000000</v>
      </c>
      <c r="F16" s="27">
        <f>E16</f>
        <v>26000000</v>
      </c>
      <c r="G16" s="16">
        <v>0</v>
      </c>
      <c r="H16" s="49">
        <f>F16</f>
        <v>26000000</v>
      </c>
      <c r="I16" s="27">
        <f>F16/4</f>
        <v>6500000</v>
      </c>
      <c r="J16" s="17">
        <v>0</v>
      </c>
      <c r="K16" s="18">
        <f>H16-I16</f>
        <v>19500000</v>
      </c>
      <c r="L16" s="19">
        <v>0</v>
      </c>
      <c r="M16" s="27">
        <f>I16</f>
        <v>6500000</v>
      </c>
      <c r="N16" s="17">
        <v>0</v>
      </c>
      <c r="O16" s="18">
        <f>K16-M16</f>
        <v>13000000</v>
      </c>
      <c r="P16" s="19">
        <v>0</v>
      </c>
      <c r="Q16" s="27">
        <f>O16-M16</f>
        <v>6500000</v>
      </c>
      <c r="R16" s="36">
        <v>0</v>
      </c>
      <c r="S16" s="18">
        <f>+O16-Q16</f>
        <v>6500000</v>
      </c>
      <c r="T16" s="19">
        <f>+P16-R16</f>
        <v>0</v>
      </c>
      <c r="U16" s="27">
        <f>S16</f>
        <v>6500000</v>
      </c>
      <c r="V16" s="36">
        <v>0</v>
      </c>
      <c r="W16" s="21">
        <v>0</v>
      </c>
      <c r="X16" s="22">
        <v>0</v>
      </c>
      <c r="Y16" s="23">
        <f>+W16/F16</f>
        <v>0</v>
      </c>
      <c r="Z16" s="23">
        <v>0</v>
      </c>
      <c r="AA16" s="3"/>
      <c r="AB16" s="3"/>
      <c r="AC16" s="3"/>
    </row>
    <row r="17" spans="1:29" ht="35.450000000000003" customHeight="1" x14ac:dyDescent="0.25">
      <c r="A17" s="12">
        <v>12</v>
      </c>
      <c r="B17" s="12"/>
      <c r="C17" s="26" t="s">
        <v>32</v>
      </c>
      <c r="D17" s="13">
        <v>300</v>
      </c>
      <c r="E17" s="15">
        <f>F17/D17</f>
        <v>15000</v>
      </c>
      <c r="F17" s="27">
        <v>4500000</v>
      </c>
      <c r="G17" s="27">
        <v>0</v>
      </c>
      <c r="H17" s="49">
        <f t="shared" si="0"/>
        <v>4500000</v>
      </c>
      <c r="I17" s="17">
        <v>0</v>
      </c>
      <c r="J17" s="17">
        <v>0</v>
      </c>
      <c r="K17" s="18">
        <f>H17</f>
        <v>4500000</v>
      </c>
      <c r="L17" s="19">
        <v>0</v>
      </c>
      <c r="M17" s="17">
        <v>0</v>
      </c>
      <c r="N17" s="17">
        <v>0</v>
      </c>
      <c r="O17" s="18">
        <f t="shared" ref="O17:O18" si="8">+K17-M17</f>
        <v>4500000</v>
      </c>
      <c r="P17" s="19">
        <f>+L17-N17</f>
        <v>0</v>
      </c>
      <c r="Q17" s="94">
        <v>2986900</v>
      </c>
      <c r="R17" s="36">
        <v>0</v>
      </c>
      <c r="S17" s="18">
        <f>O17-Q17</f>
        <v>1513100</v>
      </c>
      <c r="T17" s="19">
        <f>+P17-R17</f>
        <v>0</v>
      </c>
      <c r="U17" s="36">
        <v>904400</v>
      </c>
      <c r="V17" s="36">
        <v>0</v>
      </c>
      <c r="W17" s="21">
        <f>S17-U17</f>
        <v>608700</v>
      </c>
      <c r="X17" s="22">
        <v>0</v>
      </c>
      <c r="Y17" s="23">
        <v>0</v>
      </c>
      <c r="Z17" s="23" t="e">
        <f t="shared" ref="Z17:Z22" si="9">+X17/G17</f>
        <v>#DIV/0!</v>
      </c>
      <c r="AA17" s="3"/>
      <c r="AB17" s="3"/>
      <c r="AC17" s="3"/>
    </row>
    <row r="18" spans="1:29" ht="42.6" customHeight="1" x14ac:dyDescent="0.25">
      <c r="A18" s="12">
        <v>13</v>
      </c>
      <c r="B18" s="12"/>
      <c r="C18" s="68" t="s">
        <v>33</v>
      </c>
      <c r="D18" s="13">
        <v>43000</v>
      </c>
      <c r="E18" s="15">
        <f>F18/D18</f>
        <v>750</v>
      </c>
      <c r="F18" s="27">
        <v>32250000</v>
      </c>
      <c r="G18" s="27">
        <v>0</v>
      </c>
      <c r="H18" s="49">
        <f t="shared" si="0"/>
        <v>32250000</v>
      </c>
      <c r="I18" s="17">
        <v>0</v>
      </c>
      <c r="J18" s="17">
        <v>0</v>
      </c>
      <c r="K18" s="18">
        <f>H18</f>
        <v>32250000</v>
      </c>
      <c r="L18" s="19">
        <v>0</v>
      </c>
      <c r="M18" s="17">
        <f>E18*6000</f>
        <v>4500000</v>
      </c>
      <c r="N18" s="17">
        <v>0</v>
      </c>
      <c r="O18" s="18">
        <f t="shared" si="8"/>
        <v>27750000</v>
      </c>
      <c r="P18" s="19">
        <f>+L18-N18</f>
        <v>0</v>
      </c>
      <c r="Q18" s="94">
        <f>E18*2000</f>
        <v>1500000</v>
      </c>
      <c r="R18" s="36">
        <v>0</v>
      </c>
      <c r="S18" s="108">
        <f t="shared" ref="S18" si="10">+O18-Q18</f>
        <v>26250000</v>
      </c>
      <c r="T18" s="19">
        <f>+P18-R18</f>
        <v>0</v>
      </c>
      <c r="U18" s="36">
        <v>0</v>
      </c>
      <c r="V18" s="36">
        <v>0</v>
      </c>
      <c r="W18" s="113">
        <f>S18</f>
        <v>26250000</v>
      </c>
      <c r="X18" s="105">
        <v>0</v>
      </c>
      <c r="Y18" s="23">
        <v>0</v>
      </c>
      <c r="Z18" s="23" t="e">
        <f t="shared" si="9"/>
        <v>#DIV/0!</v>
      </c>
      <c r="AA18" s="3"/>
      <c r="AB18" s="3"/>
      <c r="AC18" s="3"/>
    </row>
    <row r="19" spans="1:29" ht="39" customHeight="1" x14ac:dyDescent="0.25">
      <c r="A19" s="12">
        <v>14</v>
      </c>
      <c r="B19" s="12"/>
      <c r="C19" s="68" t="s">
        <v>34</v>
      </c>
      <c r="D19" s="13">
        <v>32</v>
      </c>
      <c r="E19" s="15">
        <f>F19/32</f>
        <v>650000</v>
      </c>
      <c r="F19" s="27">
        <v>20800000</v>
      </c>
      <c r="G19" s="27">
        <v>0</v>
      </c>
      <c r="H19" s="49">
        <f t="shared" si="0"/>
        <v>20800000</v>
      </c>
      <c r="I19" s="17">
        <v>0</v>
      </c>
      <c r="J19" s="17">
        <v>0</v>
      </c>
      <c r="K19" s="18">
        <f>H19</f>
        <v>20800000</v>
      </c>
      <c r="L19" s="19">
        <v>0</v>
      </c>
      <c r="M19" s="17">
        <f>E19*20</f>
        <v>13000000</v>
      </c>
      <c r="N19" s="17">
        <v>0</v>
      </c>
      <c r="O19" s="18">
        <f>+K19-M19</f>
        <v>7800000</v>
      </c>
      <c r="P19" s="19">
        <f>+L19-N19</f>
        <v>0</v>
      </c>
      <c r="Q19" s="94">
        <f>H19-M19</f>
        <v>7800000</v>
      </c>
      <c r="R19" s="36">
        <v>0</v>
      </c>
      <c r="S19" s="18">
        <v>0</v>
      </c>
      <c r="T19" s="19">
        <f>+P19-R19</f>
        <v>0</v>
      </c>
      <c r="U19" s="36">
        <v>0</v>
      </c>
      <c r="V19" s="36">
        <v>0</v>
      </c>
      <c r="W19" s="21">
        <v>0</v>
      </c>
      <c r="X19" s="22">
        <v>0</v>
      </c>
      <c r="Y19" s="23">
        <v>0</v>
      </c>
      <c r="Z19" s="23" t="e">
        <f t="shared" si="9"/>
        <v>#DIV/0!</v>
      </c>
      <c r="AA19" s="3"/>
      <c r="AB19" s="3"/>
      <c r="AC19" s="3"/>
    </row>
    <row r="20" spans="1:29" ht="48.6" customHeight="1" x14ac:dyDescent="0.25">
      <c r="A20" s="12">
        <v>15</v>
      </c>
      <c r="B20" s="12"/>
      <c r="C20" s="69" t="s">
        <v>35</v>
      </c>
      <c r="D20" s="41">
        <v>32</v>
      </c>
      <c r="E20" s="42">
        <f>F20/32</f>
        <v>320000</v>
      </c>
      <c r="F20" s="43">
        <v>10240000</v>
      </c>
      <c r="G20" s="27">
        <v>0</v>
      </c>
      <c r="H20" s="49">
        <f t="shared" si="0"/>
        <v>10240000</v>
      </c>
      <c r="I20" s="17">
        <v>0</v>
      </c>
      <c r="J20" s="17">
        <v>0</v>
      </c>
      <c r="K20" s="18">
        <f>H20</f>
        <v>10240000</v>
      </c>
      <c r="L20" s="19">
        <v>0</v>
      </c>
      <c r="M20" s="17">
        <v>0</v>
      </c>
      <c r="N20" s="17">
        <v>0</v>
      </c>
      <c r="O20" s="18">
        <f>+K20-M20</f>
        <v>10240000</v>
      </c>
      <c r="P20" s="19">
        <f>+L20-N20</f>
        <v>0</v>
      </c>
      <c r="Q20" s="94">
        <f>O20</f>
        <v>10240000</v>
      </c>
      <c r="R20" s="36">
        <v>0</v>
      </c>
      <c r="S20" s="18">
        <f>+O20-Q20</f>
        <v>0</v>
      </c>
      <c r="T20" s="19">
        <v>0</v>
      </c>
      <c r="U20" s="36">
        <v>0</v>
      </c>
      <c r="V20" s="36">
        <v>0</v>
      </c>
      <c r="W20" s="21">
        <v>0</v>
      </c>
      <c r="X20" s="22">
        <v>0</v>
      </c>
      <c r="Y20" s="23">
        <v>0</v>
      </c>
      <c r="Z20" s="23" t="e">
        <f t="shared" si="9"/>
        <v>#DIV/0!</v>
      </c>
      <c r="AA20" s="3"/>
      <c r="AB20" s="3"/>
      <c r="AC20" s="3"/>
    </row>
    <row r="21" spans="1:29" ht="23.45" customHeight="1" x14ac:dyDescent="0.25">
      <c r="A21" s="12">
        <v>16</v>
      </c>
      <c r="B21" s="28"/>
      <c r="C21" s="65" t="s">
        <v>36</v>
      </c>
      <c r="D21" s="46">
        <v>5</v>
      </c>
      <c r="E21" s="47">
        <f>F21/5</f>
        <v>1600000</v>
      </c>
      <c r="F21" s="48">
        <v>8000000</v>
      </c>
      <c r="G21" s="40">
        <v>0</v>
      </c>
      <c r="H21" s="49">
        <f t="shared" si="0"/>
        <v>8000000</v>
      </c>
      <c r="I21" s="17">
        <f>H21/4</f>
        <v>2000000</v>
      </c>
      <c r="J21" s="17">
        <v>0</v>
      </c>
      <c r="K21" s="18">
        <f>H21-I21</f>
        <v>6000000</v>
      </c>
      <c r="L21" s="19">
        <v>0</v>
      </c>
      <c r="M21" s="17">
        <f>I21</f>
        <v>2000000</v>
      </c>
      <c r="N21" s="17">
        <v>0</v>
      </c>
      <c r="O21" s="18">
        <f>K21-M21</f>
        <v>4000000</v>
      </c>
      <c r="P21" s="19">
        <f>+L21-N21</f>
        <v>0</v>
      </c>
      <c r="Q21" s="36">
        <f>O21-M21</f>
        <v>2000000</v>
      </c>
      <c r="R21" s="36">
        <v>0</v>
      </c>
      <c r="S21" s="18">
        <f t="shared" ref="S21" si="11">+O21-Q21</f>
        <v>2000000</v>
      </c>
      <c r="T21" s="19">
        <f>+P21-R21</f>
        <v>0</v>
      </c>
      <c r="U21" s="36">
        <f>S21</f>
        <v>2000000</v>
      </c>
      <c r="V21" s="36">
        <v>0</v>
      </c>
      <c r="W21" s="21">
        <v>0</v>
      </c>
      <c r="X21" s="22">
        <v>0</v>
      </c>
      <c r="Y21" s="23">
        <v>0</v>
      </c>
      <c r="Z21" s="23" t="e">
        <f t="shared" si="9"/>
        <v>#DIV/0!</v>
      </c>
      <c r="AA21" s="3"/>
      <c r="AB21" s="3"/>
      <c r="AC21" s="3"/>
    </row>
    <row r="22" spans="1:29" ht="33.75" x14ac:dyDescent="0.25">
      <c r="A22" s="12">
        <v>17</v>
      </c>
      <c r="B22" s="28"/>
      <c r="C22" s="65" t="s">
        <v>37</v>
      </c>
      <c r="D22" s="46">
        <v>1</v>
      </c>
      <c r="E22" s="47">
        <v>28000000</v>
      </c>
      <c r="F22" s="48">
        <v>28000000</v>
      </c>
      <c r="G22" s="40">
        <v>0</v>
      </c>
      <c r="H22" s="49">
        <f t="shared" si="0"/>
        <v>28000000</v>
      </c>
      <c r="I22" s="17">
        <f>H22/4</f>
        <v>7000000</v>
      </c>
      <c r="J22" s="17">
        <v>0</v>
      </c>
      <c r="K22" s="18">
        <f>H22-I22</f>
        <v>21000000</v>
      </c>
      <c r="L22" s="19">
        <v>0</v>
      </c>
      <c r="M22" s="17">
        <f>I22</f>
        <v>7000000</v>
      </c>
      <c r="N22" s="17">
        <v>0</v>
      </c>
      <c r="O22" s="18">
        <f>K22-M22</f>
        <v>14000000</v>
      </c>
      <c r="P22" s="19">
        <v>0</v>
      </c>
      <c r="Q22" s="36">
        <f>O22-M22</f>
        <v>7000000</v>
      </c>
      <c r="R22" s="36">
        <v>0</v>
      </c>
      <c r="S22" s="18">
        <f>O22-Q22</f>
        <v>7000000</v>
      </c>
      <c r="T22" s="19">
        <v>0</v>
      </c>
      <c r="U22" s="36">
        <f>S22</f>
        <v>7000000</v>
      </c>
      <c r="V22" s="36">
        <v>0</v>
      </c>
      <c r="W22" s="21">
        <v>0</v>
      </c>
      <c r="X22" s="22">
        <v>0</v>
      </c>
      <c r="Y22" s="23"/>
      <c r="Z22" s="23" t="e">
        <f t="shared" si="9"/>
        <v>#DIV/0!</v>
      </c>
      <c r="AA22" s="3"/>
      <c r="AB22" s="3"/>
      <c r="AC22" s="3"/>
    </row>
    <row r="23" spans="1:29" ht="51.75" customHeight="1" x14ac:dyDescent="0.25">
      <c r="A23" s="12">
        <v>18</v>
      </c>
      <c r="B23" s="28"/>
      <c r="C23" s="65" t="s">
        <v>38</v>
      </c>
      <c r="D23" s="46">
        <v>2</v>
      </c>
      <c r="E23" s="47">
        <v>8000000</v>
      </c>
      <c r="F23" s="48">
        <f>E23*2</f>
        <v>16000000</v>
      </c>
      <c r="G23" s="40">
        <v>0</v>
      </c>
      <c r="H23" s="49">
        <f t="shared" ref="H23:H33" si="12">F23</f>
        <v>16000000</v>
      </c>
      <c r="I23" s="17">
        <f>H23/4</f>
        <v>4000000</v>
      </c>
      <c r="J23" s="17">
        <v>0</v>
      </c>
      <c r="K23" s="18">
        <f>H23-I23</f>
        <v>12000000</v>
      </c>
      <c r="L23" s="19">
        <v>0</v>
      </c>
      <c r="M23" s="17">
        <f>I23</f>
        <v>4000000</v>
      </c>
      <c r="N23" s="17">
        <v>0</v>
      </c>
      <c r="O23" s="18">
        <f>K23-M23</f>
        <v>8000000</v>
      </c>
      <c r="P23" s="19">
        <v>0</v>
      </c>
      <c r="Q23" s="36">
        <f>O23-M23</f>
        <v>4000000</v>
      </c>
      <c r="R23" s="36"/>
      <c r="S23" s="18">
        <f>O23-Q23</f>
        <v>4000000</v>
      </c>
      <c r="T23" s="19">
        <v>0</v>
      </c>
      <c r="U23" s="36">
        <f>S23</f>
        <v>4000000</v>
      </c>
      <c r="V23" s="36">
        <v>0</v>
      </c>
      <c r="W23" s="21">
        <v>0</v>
      </c>
      <c r="X23" s="22">
        <v>0</v>
      </c>
      <c r="Y23" s="23"/>
      <c r="Z23" s="23"/>
      <c r="AA23" s="3"/>
      <c r="AB23" s="3"/>
      <c r="AC23" s="3"/>
    </row>
    <row r="24" spans="1:29" ht="27.6" customHeight="1" x14ac:dyDescent="0.25">
      <c r="A24" s="12">
        <v>19</v>
      </c>
      <c r="B24" s="28"/>
      <c r="C24" s="65" t="s">
        <v>39</v>
      </c>
      <c r="D24" s="46">
        <v>6</v>
      </c>
      <c r="E24" s="47">
        <f>F24/6</f>
        <v>3420000</v>
      </c>
      <c r="F24" s="48">
        <v>20520000</v>
      </c>
      <c r="G24" s="40">
        <v>0</v>
      </c>
      <c r="H24" s="49">
        <f t="shared" si="12"/>
        <v>20520000</v>
      </c>
      <c r="I24" s="17">
        <v>0</v>
      </c>
      <c r="J24" s="17">
        <v>0</v>
      </c>
      <c r="K24" s="18">
        <f>H24</f>
        <v>20520000</v>
      </c>
      <c r="L24" s="19">
        <v>0</v>
      </c>
      <c r="M24" s="17">
        <f>K24/2</f>
        <v>10260000</v>
      </c>
      <c r="N24" s="17">
        <v>0</v>
      </c>
      <c r="O24" s="95">
        <f>K24-M24</f>
        <v>10260000</v>
      </c>
      <c r="P24" s="19">
        <v>0</v>
      </c>
      <c r="Q24" s="36">
        <f>O24</f>
        <v>10260000</v>
      </c>
      <c r="R24" s="36"/>
      <c r="S24" s="18">
        <f>O24-Q24</f>
        <v>0</v>
      </c>
      <c r="T24" s="19">
        <v>0</v>
      </c>
      <c r="U24" s="36">
        <v>0</v>
      </c>
      <c r="V24" s="36">
        <v>0</v>
      </c>
      <c r="W24" s="21">
        <v>0</v>
      </c>
      <c r="X24" s="22">
        <v>0</v>
      </c>
      <c r="Y24" s="23"/>
      <c r="Z24" s="23"/>
      <c r="AA24" s="3"/>
      <c r="AB24" s="3"/>
      <c r="AC24" s="3"/>
    </row>
    <row r="25" spans="1:29" ht="36" x14ac:dyDescent="0.25">
      <c r="A25" s="12">
        <v>20</v>
      </c>
      <c r="B25" s="28"/>
      <c r="C25" s="52" t="s">
        <v>40</v>
      </c>
      <c r="D25" s="46">
        <v>1</v>
      </c>
      <c r="E25" s="47">
        <v>10000000</v>
      </c>
      <c r="F25" s="48">
        <f>E25</f>
        <v>10000000</v>
      </c>
      <c r="G25" s="40">
        <v>0</v>
      </c>
      <c r="H25" s="49">
        <f t="shared" si="12"/>
        <v>10000000</v>
      </c>
      <c r="I25" s="17">
        <v>0</v>
      </c>
      <c r="J25" s="17">
        <v>0</v>
      </c>
      <c r="K25" s="18">
        <f>H25</f>
        <v>10000000</v>
      </c>
      <c r="L25" s="19">
        <v>0</v>
      </c>
      <c r="M25" s="17">
        <v>0</v>
      </c>
      <c r="N25" s="17">
        <v>0</v>
      </c>
      <c r="O25" s="18">
        <f>K25-M25</f>
        <v>10000000</v>
      </c>
      <c r="P25" s="19">
        <v>0</v>
      </c>
      <c r="Q25" s="36">
        <v>0</v>
      </c>
      <c r="R25" s="36">
        <v>0</v>
      </c>
      <c r="S25" s="18">
        <f>O25</f>
        <v>10000000</v>
      </c>
      <c r="T25" s="19">
        <v>0</v>
      </c>
      <c r="U25" s="116">
        <f>S25</f>
        <v>10000000</v>
      </c>
      <c r="V25" s="36">
        <v>0</v>
      </c>
      <c r="W25" s="21">
        <f>S25-U25</f>
        <v>0</v>
      </c>
      <c r="X25" s="22"/>
      <c r="Y25" s="23"/>
      <c r="Z25" s="23"/>
      <c r="AA25" s="3"/>
      <c r="AB25" s="3"/>
      <c r="AC25" s="3"/>
    </row>
    <row r="26" spans="1:29" ht="24" x14ac:dyDescent="0.25">
      <c r="A26" s="12">
        <v>21</v>
      </c>
      <c r="B26" s="28"/>
      <c r="C26" s="53" t="s">
        <v>41</v>
      </c>
      <c r="D26" s="46">
        <v>2</v>
      </c>
      <c r="E26" s="47">
        <f>F26/2</f>
        <v>1120000</v>
      </c>
      <c r="F26" s="48">
        <v>2240000</v>
      </c>
      <c r="G26" s="40">
        <v>0</v>
      </c>
      <c r="H26" s="49">
        <f t="shared" si="12"/>
        <v>2240000</v>
      </c>
      <c r="I26" s="17">
        <v>0</v>
      </c>
      <c r="J26" s="17">
        <v>0</v>
      </c>
      <c r="K26" s="18">
        <f>H26</f>
        <v>2240000</v>
      </c>
      <c r="L26" s="19">
        <v>0</v>
      </c>
      <c r="M26" s="17">
        <v>0</v>
      </c>
      <c r="N26" s="17">
        <v>0</v>
      </c>
      <c r="O26" s="18">
        <f t="shared" ref="O26:O40" si="13">K26-M26</f>
        <v>2240000</v>
      </c>
      <c r="P26" s="19">
        <v>0</v>
      </c>
      <c r="Q26" s="36">
        <v>0</v>
      </c>
      <c r="R26" s="36">
        <v>0</v>
      </c>
      <c r="S26" s="18">
        <f>O26</f>
        <v>2240000</v>
      </c>
      <c r="T26" s="19">
        <v>0</v>
      </c>
      <c r="U26" s="36">
        <f>S26</f>
        <v>2240000</v>
      </c>
      <c r="V26" s="36"/>
      <c r="W26" s="117">
        <f>S26-U26</f>
        <v>0</v>
      </c>
      <c r="X26" s="22"/>
      <c r="Y26" s="23"/>
      <c r="Z26" s="23"/>
      <c r="AA26" s="3"/>
      <c r="AB26" s="3"/>
      <c r="AC26" s="3"/>
    </row>
    <row r="27" spans="1:29" x14ac:dyDescent="0.25">
      <c r="A27" s="12">
        <v>22</v>
      </c>
      <c r="B27" s="28"/>
      <c r="C27" s="53" t="s">
        <v>42</v>
      </c>
      <c r="D27" s="46">
        <v>16108</v>
      </c>
      <c r="E27" s="47">
        <v>9141</v>
      </c>
      <c r="F27" s="48">
        <v>147250000</v>
      </c>
      <c r="G27" s="40">
        <v>0</v>
      </c>
      <c r="H27" s="49">
        <f t="shared" si="12"/>
        <v>147250000</v>
      </c>
      <c r="I27" s="17">
        <f>E27*34</f>
        <v>310794</v>
      </c>
      <c r="J27" s="17">
        <v>0</v>
      </c>
      <c r="K27" s="18">
        <f t="shared" ref="K27:K40" si="14">H27-I27</f>
        <v>146939206</v>
      </c>
      <c r="L27" s="19">
        <v>0</v>
      </c>
      <c r="M27" s="61">
        <f>E27*372</f>
        <v>3400452</v>
      </c>
      <c r="N27" s="17">
        <v>0</v>
      </c>
      <c r="O27" s="18">
        <f t="shared" si="13"/>
        <v>143538754</v>
      </c>
      <c r="P27" s="19">
        <v>0</v>
      </c>
      <c r="Q27" s="36">
        <f>E27*655</f>
        <v>5987355</v>
      </c>
      <c r="R27" s="36">
        <v>0</v>
      </c>
      <c r="S27" s="18">
        <f>O27-Q27</f>
        <v>137551399</v>
      </c>
      <c r="T27" s="19">
        <v>0</v>
      </c>
      <c r="U27" s="36">
        <f>E27*1896</f>
        <v>17331336</v>
      </c>
      <c r="V27" s="36"/>
      <c r="W27" s="109">
        <f>S27-U27</f>
        <v>120220063</v>
      </c>
      <c r="X27" s="22"/>
      <c r="Y27" s="23"/>
      <c r="Z27" s="23"/>
      <c r="AA27" s="3"/>
      <c r="AB27" s="3"/>
      <c r="AC27" s="3"/>
    </row>
    <row r="28" spans="1:29" x14ac:dyDescent="0.25">
      <c r="A28" s="110">
        <v>23</v>
      </c>
      <c r="B28" s="28"/>
      <c r="C28" s="84" t="s">
        <v>43</v>
      </c>
      <c r="D28" s="85">
        <v>100</v>
      </c>
      <c r="E28" s="83">
        <f>F28/D28</f>
        <v>12000</v>
      </c>
      <c r="F28" s="48">
        <v>1200000</v>
      </c>
      <c r="G28" s="40">
        <v>0</v>
      </c>
      <c r="H28" s="49">
        <f t="shared" si="12"/>
        <v>1200000</v>
      </c>
      <c r="I28" s="17">
        <v>0</v>
      </c>
      <c r="J28" s="17">
        <v>0</v>
      </c>
      <c r="K28" s="18">
        <f t="shared" si="14"/>
        <v>1200000</v>
      </c>
      <c r="L28" s="19">
        <v>0</v>
      </c>
      <c r="M28" s="17">
        <v>0</v>
      </c>
      <c r="N28" s="17">
        <v>0</v>
      </c>
      <c r="O28" s="18">
        <f t="shared" si="13"/>
        <v>1200000</v>
      </c>
      <c r="P28" s="19">
        <v>0</v>
      </c>
      <c r="Q28" s="36">
        <v>0</v>
      </c>
      <c r="R28" s="36">
        <v>0</v>
      </c>
      <c r="S28" s="18">
        <f>O28</f>
        <v>1200000</v>
      </c>
      <c r="T28" s="19">
        <v>0</v>
      </c>
      <c r="U28" s="36">
        <f>S28</f>
        <v>1200000</v>
      </c>
      <c r="V28" s="36"/>
      <c r="W28" s="109">
        <f>S28</f>
        <v>1200000</v>
      </c>
      <c r="X28" s="22"/>
      <c r="Y28" s="23"/>
      <c r="Z28" s="23"/>
      <c r="AA28" s="3"/>
      <c r="AB28" s="3"/>
      <c r="AC28" s="3"/>
    </row>
    <row r="29" spans="1:29" x14ac:dyDescent="0.25">
      <c r="A29" s="110">
        <v>24</v>
      </c>
      <c r="B29" s="28"/>
      <c r="C29" s="84" t="s">
        <v>44</v>
      </c>
      <c r="D29" s="85">
        <v>20</v>
      </c>
      <c r="E29" s="83">
        <f>F29/20</f>
        <v>60000</v>
      </c>
      <c r="F29" s="48">
        <v>1200000</v>
      </c>
      <c r="G29" s="40">
        <v>0</v>
      </c>
      <c r="H29" s="49">
        <f t="shared" si="12"/>
        <v>1200000</v>
      </c>
      <c r="I29" s="17">
        <v>0</v>
      </c>
      <c r="J29" s="17">
        <v>0</v>
      </c>
      <c r="K29" s="18">
        <f t="shared" si="14"/>
        <v>1200000</v>
      </c>
      <c r="L29" s="19">
        <v>0</v>
      </c>
      <c r="M29" s="17">
        <v>0</v>
      </c>
      <c r="N29" s="17">
        <v>0</v>
      </c>
      <c r="O29" s="18">
        <f t="shared" si="13"/>
        <v>1200000</v>
      </c>
      <c r="P29" s="19">
        <v>0</v>
      </c>
      <c r="Q29" s="36"/>
      <c r="R29" s="36"/>
      <c r="S29" s="18">
        <f>O29</f>
        <v>1200000</v>
      </c>
      <c r="T29" s="19">
        <v>0</v>
      </c>
      <c r="U29" s="36">
        <f>S29</f>
        <v>1200000</v>
      </c>
      <c r="V29" s="36"/>
      <c r="W29" s="109">
        <f>S29</f>
        <v>1200000</v>
      </c>
      <c r="X29" s="22"/>
      <c r="Y29" s="23"/>
      <c r="Z29" s="23"/>
      <c r="AA29" s="3"/>
      <c r="AB29" s="3"/>
      <c r="AC29" s="3"/>
    </row>
    <row r="30" spans="1:29" x14ac:dyDescent="0.25">
      <c r="A30" s="12">
        <v>25</v>
      </c>
      <c r="B30" s="28"/>
      <c r="C30" s="53" t="s">
        <v>45</v>
      </c>
      <c r="D30" s="46">
        <v>1</v>
      </c>
      <c r="E30" s="47">
        <v>4000000</v>
      </c>
      <c r="F30" s="48">
        <f>E30</f>
        <v>4000000</v>
      </c>
      <c r="G30" s="40">
        <v>0</v>
      </c>
      <c r="H30" s="49">
        <f t="shared" si="12"/>
        <v>4000000</v>
      </c>
      <c r="I30" s="17">
        <v>0</v>
      </c>
      <c r="J30" s="17">
        <v>0</v>
      </c>
      <c r="K30" s="18">
        <f t="shared" si="14"/>
        <v>4000000</v>
      </c>
      <c r="L30" s="19">
        <v>0</v>
      </c>
      <c r="M30" s="17">
        <f>K30/2</f>
        <v>2000000</v>
      </c>
      <c r="N30" s="17">
        <v>0</v>
      </c>
      <c r="O30" s="18">
        <f t="shared" si="13"/>
        <v>2000000</v>
      </c>
      <c r="P30" s="19">
        <v>0</v>
      </c>
      <c r="Q30" s="36">
        <f>M30/2</f>
        <v>1000000</v>
      </c>
      <c r="R30" s="36">
        <v>0</v>
      </c>
      <c r="S30" s="18">
        <f>O30-Q30</f>
        <v>1000000</v>
      </c>
      <c r="T30" s="19">
        <v>0</v>
      </c>
      <c r="U30" s="36">
        <f>S30</f>
        <v>1000000</v>
      </c>
      <c r="V30" s="36"/>
      <c r="W30" s="21">
        <v>0</v>
      </c>
      <c r="X30" s="22"/>
      <c r="Y30" s="23"/>
      <c r="Z30" s="23"/>
      <c r="AA30" s="3"/>
      <c r="AB30" s="3"/>
      <c r="AC30" s="3"/>
    </row>
    <row r="31" spans="1:29" ht="20.25" customHeight="1" x14ac:dyDescent="0.25">
      <c r="A31" s="12">
        <v>26</v>
      </c>
      <c r="B31" s="28"/>
      <c r="C31" s="53" t="s">
        <v>46</v>
      </c>
      <c r="D31" s="46">
        <v>7</v>
      </c>
      <c r="E31" s="47">
        <f>F31/D31</f>
        <v>2000000</v>
      </c>
      <c r="F31" s="48">
        <v>14000000</v>
      </c>
      <c r="G31" s="40">
        <v>0</v>
      </c>
      <c r="H31" s="49">
        <f t="shared" si="12"/>
        <v>14000000</v>
      </c>
      <c r="I31" s="17">
        <v>0</v>
      </c>
      <c r="J31" s="17">
        <v>0</v>
      </c>
      <c r="K31" s="18">
        <f t="shared" si="14"/>
        <v>14000000</v>
      </c>
      <c r="L31" s="19">
        <v>0</v>
      </c>
      <c r="M31" s="17">
        <v>0</v>
      </c>
      <c r="N31" s="17">
        <v>0</v>
      </c>
      <c r="O31" s="18">
        <f t="shared" si="13"/>
        <v>14000000</v>
      </c>
      <c r="P31" s="19">
        <v>0</v>
      </c>
      <c r="Q31" s="36">
        <v>0</v>
      </c>
      <c r="R31" s="36">
        <v>0</v>
      </c>
      <c r="S31" s="18">
        <v>0</v>
      </c>
      <c r="T31" s="19">
        <v>0</v>
      </c>
      <c r="U31" s="36">
        <v>1520000</v>
      </c>
      <c r="V31" s="36"/>
      <c r="W31" s="109">
        <f>F31-U31</f>
        <v>12480000</v>
      </c>
      <c r="X31" s="22"/>
      <c r="Y31" s="23"/>
      <c r="Z31" s="23"/>
      <c r="AA31" s="3"/>
      <c r="AB31" s="3"/>
      <c r="AC31" s="3"/>
    </row>
    <row r="32" spans="1:29" x14ac:dyDescent="0.25">
      <c r="A32" s="12">
        <v>27</v>
      </c>
      <c r="B32" s="28"/>
      <c r="C32" s="66" t="s">
        <v>47</v>
      </c>
      <c r="D32" s="46">
        <v>1</v>
      </c>
      <c r="E32" s="47">
        <v>950000</v>
      </c>
      <c r="F32" s="48">
        <f>E32</f>
        <v>950000</v>
      </c>
      <c r="G32" s="40">
        <v>0</v>
      </c>
      <c r="H32" s="49">
        <f t="shared" si="12"/>
        <v>950000</v>
      </c>
      <c r="I32" s="17">
        <v>0</v>
      </c>
      <c r="J32" s="17">
        <v>0</v>
      </c>
      <c r="K32" s="18">
        <f t="shared" si="14"/>
        <v>950000</v>
      </c>
      <c r="L32" s="19">
        <v>0</v>
      </c>
      <c r="M32" s="17">
        <v>0</v>
      </c>
      <c r="N32" s="17">
        <v>0</v>
      </c>
      <c r="O32" s="18">
        <f t="shared" si="13"/>
        <v>950000</v>
      </c>
      <c r="P32" s="19">
        <v>0</v>
      </c>
      <c r="Q32" s="36">
        <v>0</v>
      </c>
      <c r="R32" s="36">
        <v>0</v>
      </c>
      <c r="S32" s="18">
        <f>O32</f>
        <v>950000</v>
      </c>
      <c r="T32" s="19">
        <v>0</v>
      </c>
      <c r="U32" s="116">
        <v>450000</v>
      </c>
      <c r="V32" s="36"/>
      <c r="W32" s="21">
        <f>S32-U32</f>
        <v>500000</v>
      </c>
      <c r="X32" s="22"/>
      <c r="Y32" s="23"/>
      <c r="Z32" s="23"/>
      <c r="AA32" s="3"/>
      <c r="AB32" s="3"/>
      <c r="AC32" s="3"/>
    </row>
    <row r="33" spans="1:29" ht="24" x14ac:dyDescent="0.25">
      <c r="A33" s="12">
        <v>28</v>
      </c>
      <c r="B33" s="28"/>
      <c r="C33" s="53" t="s">
        <v>48</v>
      </c>
      <c r="D33" s="46">
        <v>1</v>
      </c>
      <c r="E33" s="47">
        <v>1000000</v>
      </c>
      <c r="F33" s="48">
        <f>E33</f>
        <v>1000000</v>
      </c>
      <c r="G33" s="40">
        <v>0</v>
      </c>
      <c r="H33" s="49">
        <f t="shared" si="12"/>
        <v>1000000</v>
      </c>
      <c r="I33" s="17">
        <v>0</v>
      </c>
      <c r="J33" s="17">
        <v>0</v>
      </c>
      <c r="K33" s="18">
        <f t="shared" si="14"/>
        <v>1000000</v>
      </c>
      <c r="L33" s="19">
        <v>0</v>
      </c>
      <c r="M33" s="17">
        <v>0</v>
      </c>
      <c r="N33" s="17">
        <v>0</v>
      </c>
      <c r="O33" s="18">
        <f t="shared" si="13"/>
        <v>1000000</v>
      </c>
      <c r="P33" s="19">
        <v>0</v>
      </c>
      <c r="Q33" s="36">
        <v>0</v>
      </c>
      <c r="R33" s="36">
        <v>0</v>
      </c>
      <c r="S33" s="18">
        <f>O33</f>
        <v>1000000</v>
      </c>
      <c r="T33" s="19">
        <v>0</v>
      </c>
      <c r="U33" s="36">
        <f>S33</f>
        <v>1000000</v>
      </c>
      <c r="V33" s="36"/>
      <c r="W33" s="21">
        <v>0</v>
      </c>
      <c r="X33" s="22"/>
      <c r="Y33" s="23"/>
      <c r="Z33" s="23"/>
      <c r="AA33" s="3"/>
      <c r="AB33" s="3"/>
      <c r="AC33" s="3"/>
    </row>
    <row r="34" spans="1:29" x14ac:dyDescent="0.25">
      <c r="A34" s="12">
        <v>29</v>
      </c>
      <c r="B34" s="28"/>
      <c r="C34" s="84" t="s">
        <v>49</v>
      </c>
      <c r="D34" s="85">
        <v>110</v>
      </c>
      <c r="E34" s="83">
        <f>F34/110</f>
        <v>12000</v>
      </c>
      <c r="F34" s="48">
        <v>1320000</v>
      </c>
      <c r="G34" s="40">
        <v>0</v>
      </c>
      <c r="H34" s="49">
        <f t="shared" ref="H34:H36" si="15">F34</f>
        <v>1320000</v>
      </c>
      <c r="I34" s="17">
        <v>0</v>
      </c>
      <c r="J34" s="17">
        <v>0</v>
      </c>
      <c r="K34" s="18">
        <f t="shared" si="14"/>
        <v>1320000</v>
      </c>
      <c r="L34" s="19">
        <v>0</v>
      </c>
      <c r="M34" s="17">
        <v>0</v>
      </c>
      <c r="N34" s="17">
        <v>0</v>
      </c>
      <c r="O34" s="18">
        <f t="shared" si="13"/>
        <v>1320000</v>
      </c>
      <c r="P34" s="19">
        <v>0</v>
      </c>
      <c r="Q34" s="36">
        <f>O34</f>
        <v>1320000</v>
      </c>
      <c r="R34" s="36">
        <v>0</v>
      </c>
      <c r="S34" s="18">
        <v>0</v>
      </c>
      <c r="T34" s="19"/>
      <c r="U34" s="36"/>
      <c r="V34" s="36"/>
      <c r="W34" s="21">
        <v>0</v>
      </c>
      <c r="X34" s="22"/>
      <c r="Y34" s="23"/>
      <c r="Z34" s="23"/>
      <c r="AA34" s="3"/>
      <c r="AB34" s="3"/>
      <c r="AC34" s="3"/>
    </row>
    <row r="35" spans="1:29" ht="19.5" customHeight="1" x14ac:dyDescent="0.25">
      <c r="A35" s="12">
        <v>30</v>
      </c>
      <c r="B35" s="28"/>
      <c r="C35" s="84" t="s">
        <v>50</v>
      </c>
      <c r="D35" s="85">
        <v>450</v>
      </c>
      <c r="E35" s="83">
        <f>F35/D35</f>
        <v>3000</v>
      </c>
      <c r="F35" s="48">
        <v>1350000</v>
      </c>
      <c r="G35" s="40">
        <v>0</v>
      </c>
      <c r="H35" s="49">
        <f t="shared" si="15"/>
        <v>1350000</v>
      </c>
      <c r="I35" s="17">
        <v>0</v>
      </c>
      <c r="J35" s="17">
        <v>0</v>
      </c>
      <c r="K35" s="18">
        <f t="shared" si="14"/>
        <v>1350000</v>
      </c>
      <c r="L35" s="19">
        <v>0</v>
      </c>
      <c r="M35" s="17">
        <v>0</v>
      </c>
      <c r="N35" s="17">
        <v>0</v>
      </c>
      <c r="O35" s="18">
        <f t="shared" si="13"/>
        <v>1350000</v>
      </c>
      <c r="P35" s="19">
        <v>0</v>
      </c>
      <c r="Q35" s="36">
        <f>O35</f>
        <v>1350000</v>
      </c>
      <c r="R35" s="36">
        <v>0</v>
      </c>
      <c r="S35" s="18">
        <v>0</v>
      </c>
      <c r="T35" s="19"/>
      <c r="U35" s="36"/>
      <c r="V35" s="36"/>
      <c r="W35" s="21">
        <v>0</v>
      </c>
      <c r="X35" s="22"/>
      <c r="Y35" s="23"/>
      <c r="Z35" s="23"/>
      <c r="AA35" s="3"/>
      <c r="AB35" s="3"/>
      <c r="AC35" s="3"/>
    </row>
    <row r="36" spans="1:29" x14ac:dyDescent="0.25">
      <c r="A36" s="12">
        <v>31</v>
      </c>
      <c r="B36" s="28"/>
      <c r="C36" s="80" t="s">
        <v>30</v>
      </c>
      <c r="D36" s="81">
        <v>1</v>
      </c>
      <c r="E36" s="82">
        <v>4760000</v>
      </c>
      <c r="F36" s="48">
        <f>E36</f>
        <v>4760000</v>
      </c>
      <c r="G36" s="40">
        <v>0</v>
      </c>
      <c r="H36" s="49">
        <f t="shared" si="15"/>
        <v>4760000</v>
      </c>
      <c r="I36" s="17">
        <v>0</v>
      </c>
      <c r="J36" s="17">
        <v>0</v>
      </c>
      <c r="K36" s="18">
        <f t="shared" si="14"/>
        <v>4760000</v>
      </c>
      <c r="L36" s="19">
        <v>0</v>
      </c>
      <c r="M36" s="17">
        <v>0</v>
      </c>
      <c r="N36" s="17">
        <v>0</v>
      </c>
      <c r="O36" s="18">
        <f t="shared" si="13"/>
        <v>4760000</v>
      </c>
      <c r="P36" s="19">
        <v>0</v>
      </c>
      <c r="Q36" s="36">
        <v>0</v>
      </c>
      <c r="R36" s="36">
        <v>0</v>
      </c>
      <c r="S36" s="18">
        <f>O36</f>
        <v>4760000</v>
      </c>
      <c r="T36" s="19">
        <v>0</v>
      </c>
      <c r="U36" s="36">
        <f>O36</f>
        <v>4760000</v>
      </c>
      <c r="V36" s="36"/>
      <c r="W36" s="21">
        <v>0</v>
      </c>
      <c r="X36" s="22"/>
      <c r="Y36" s="23"/>
      <c r="Z36" s="23"/>
      <c r="AA36" s="3"/>
      <c r="AB36" s="3"/>
      <c r="AC36" s="3"/>
    </row>
    <row r="37" spans="1:29" ht="22.5" x14ac:dyDescent="0.25">
      <c r="A37" s="12">
        <v>32</v>
      </c>
      <c r="B37" s="28"/>
      <c r="C37" s="45" t="s">
        <v>51</v>
      </c>
      <c r="D37" s="46">
        <v>300</v>
      </c>
      <c r="E37" s="47">
        <f>F37/D37</f>
        <v>10666.666666666666</v>
      </c>
      <c r="F37" s="48">
        <v>3200000</v>
      </c>
      <c r="G37" s="40">
        <v>0</v>
      </c>
      <c r="H37" s="49">
        <f>F37</f>
        <v>3200000</v>
      </c>
      <c r="I37" s="17">
        <v>0</v>
      </c>
      <c r="J37" s="17">
        <v>0</v>
      </c>
      <c r="K37" s="18">
        <f t="shared" si="14"/>
        <v>3200000</v>
      </c>
      <c r="L37" s="19">
        <v>0</v>
      </c>
      <c r="M37" s="17">
        <v>0</v>
      </c>
      <c r="N37" s="17">
        <v>0</v>
      </c>
      <c r="O37" s="18">
        <f t="shared" si="13"/>
        <v>3200000</v>
      </c>
      <c r="P37" s="19">
        <v>0</v>
      </c>
      <c r="Q37" s="36">
        <v>0</v>
      </c>
      <c r="R37" s="36">
        <v>0</v>
      </c>
      <c r="S37" s="18">
        <f>O37</f>
        <v>3200000</v>
      </c>
      <c r="T37" s="19">
        <v>0</v>
      </c>
      <c r="U37" s="36">
        <v>1800000</v>
      </c>
      <c r="V37" s="36"/>
      <c r="W37" s="21">
        <f>S37-U37</f>
        <v>1400000</v>
      </c>
      <c r="X37" s="22"/>
      <c r="Y37" s="23"/>
      <c r="Z37" s="23"/>
      <c r="AA37" s="3"/>
      <c r="AB37" s="3"/>
      <c r="AC37" s="3"/>
    </row>
    <row r="38" spans="1:29" ht="22.5" x14ac:dyDescent="0.25">
      <c r="A38" s="12">
        <v>33</v>
      </c>
      <c r="B38" s="28"/>
      <c r="C38" s="65" t="s">
        <v>52</v>
      </c>
      <c r="D38" s="46">
        <v>6</v>
      </c>
      <c r="E38" s="47">
        <f>F38/6</f>
        <v>1120000</v>
      </c>
      <c r="F38" s="48">
        <v>6720000</v>
      </c>
      <c r="G38" s="40">
        <v>0</v>
      </c>
      <c r="H38" s="49">
        <f>F38</f>
        <v>6720000</v>
      </c>
      <c r="I38" s="17">
        <v>0</v>
      </c>
      <c r="J38" s="17">
        <v>0</v>
      </c>
      <c r="K38" s="18">
        <f t="shared" si="14"/>
        <v>6720000</v>
      </c>
      <c r="L38" s="19">
        <v>0</v>
      </c>
      <c r="M38" s="17">
        <v>0</v>
      </c>
      <c r="N38" s="17">
        <v>0</v>
      </c>
      <c r="O38" s="18">
        <f t="shared" si="13"/>
        <v>6720000</v>
      </c>
      <c r="P38" s="19">
        <v>0</v>
      </c>
      <c r="Q38" s="36">
        <v>0</v>
      </c>
      <c r="R38" s="36">
        <v>0</v>
      </c>
      <c r="S38" s="18">
        <f>O38</f>
        <v>6720000</v>
      </c>
      <c r="T38" s="19">
        <v>0</v>
      </c>
      <c r="U38" s="36">
        <f>E38</f>
        <v>1120000</v>
      </c>
      <c r="V38" s="36"/>
      <c r="W38" s="21">
        <f>S38-U38</f>
        <v>5600000</v>
      </c>
      <c r="X38" s="22"/>
      <c r="Y38" s="23"/>
      <c r="Z38" s="23"/>
      <c r="AA38" s="3"/>
      <c r="AB38" s="3"/>
      <c r="AC38" s="3"/>
    </row>
    <row r="39" spans="1:29" ht="47.45" customHeight="1" x14ac:dyDescent="0.25">
      <c r="A39" s="12">
        <v>34</v>
      </c>
      <c r="B39" s="28"/>
      <c r="C39" s="72" t="s">
        <v>53</v>
      </c>
      <c r="D39" s="46">
        <v>1</v>
      </c>
      <c r="E39" s="47">
        <v>18000000</v>
      </c>
      <c r="F39" s="48">
        <f>E39</f>
        <v>18000000</v>
      </c>
      <c r="G39" s="40">
        <v>0</v>
      </c>
      <c r="H39" s="49">
        <f>F39</f>
        <v>18000000</v>
      </c>
      <c r="I39" s="17">
        <v>0</v>
      </c>
      <c r="J39" s="17">
        <v>0</v>
      </c>
      <c r="K39" s="18">
        <f t="shared" si="14"/>
        <v>18000000</v>
      </c>
      <c r="L39" s="19">
        <v>0</v>
      </c>
      <c r="M39" s="17">
        <v>0</v>
      </c>
      <c r="N39" s="17">
        <v>0</v>
      </c>
      <c r="O39" s="91">
        <f t="shared" si="13"/>
        <v>18000000</v>
      </c>
      <c r="P39" s="19">
        <v>0</v>
      </c>
      <c r="Q39" s="36">
        <f>7834960+856800</f>
        <v>8691760</v>
      </c>
      <c r="R39" s="36">
        <v>0</v>
      </c>
      <c r="S39" s="18">
        <f>O39-Q39</f>
        <v>9308240</v>
      </c>
      <c r="T39" s="19">
        <v>0</v>
      </c>
      <c r="U39" s="116">
        <v>6500000</v>
      </c>
      <c r="V39" s="36">
        <v>0</v>
      </c>
      <c r="W39" s="21">
        <f>S39-U39</f>
        <v>2808240</v>
      </c>
      <c r="X39" s="22"/>
      <c r="Y39" s="23"/>
      <c r="Z39" s="23"/>
      <c r="AA39" s="3"/>
      <c r="AB39" s="3"/>
      <c r="AC39" s="3"/>
    </row>
    <row r="40" spans="1:29" ht="46.9" customHeight="1" x14ac:dyDescent="0.25">
      <c r="A40" s="12">
        <v>35</v>
      </c>
      <c r="B40" s="28"/>
      <c r="C40" s="72" t="s">
        <v>54</v>
      </c>
      <c r="D40" s="75">
        <v>1</v>
      </c>
      <c r="E40" s="76">
        <v>13500000</v>
      </c>
      <c r="F40" s="48">
        <f>E40</f>
        <v>13500000</v>
      </c>
      <c r="G40" s="40">
        <v>0</v>
      </c>
      <c r="H40" s="49">
        <f>F40</f>
        <v>13500000</v>
      </c>
      <c r="I40" s="17">
        <v>0</v>
      </c>
      <c r="J40" s="17">
        <v>0</v>
      </c>
      <c r="K40" s="18">
        <f t="shared" si="14"/>
        <v>13500000</v>
      </c>
      <c r="L40" s="19">
        <v>0</v>
      </c>
      <c r="M40" s="17">
        <f>K40/4</f>
        <v>3375000</v>
      </c>
      <c r="N40" s="17">
        <v>0</v>
      </c>
      <c r="O40" s="91">
        <f t="shared" si="13"/>
        <v>10125000</v>
      </c>
      <c r="P40" s="19">
        <v>0</v>
      </c>
      <c r="Q40" s="36">
        <f>O40</f>
        <v>10125000</v>
      </c>
      <c r="R40" s="36">
        <v>0</v>
      </c>
      <c r="S40" s="18">
        <v>0</v>
      </c>
      <c r="T40" s="19">
        <v>0</v>
      </c>
      <c r="U40" s="36"/>
      <c r="V40" s="36">
        <v>0</v>
      </c>
      <c r="W40" s="21"/>
      <c r="X40" s="22"/>
      <c r="Y40" s="23"/>
      <c r="Z40" s="23"/>
      <c r="AA40" s="3"/>
      <c r="AB40" s="3"/>
      <c r="AC40" s="3"/>
    </row>
    <row r="41" spans="1:29" x14ac:dyDescent="0.25">
      <c r="A41" s="12">
        <v>26</v>
      </c>
      <c r="B41" s="28"/>
      <c r="C41" s="54" t="s">
        <v>55</v>
      </c>
      <c r="D41" s="55">
        <v>1</v>
      </c>
      <c r="E41" s="56">
        <v>3000000</v>
      </c>
      <c r="F41" s="57">
        <v>3000000</v>
      </c>
      <c r="G41" s="40">
        <v>0</v>
      </c>
      <c r="H41" s="49">
        <f>F41</f>
        <v>3000000</v>
      </c>
      <c r="I41" s="17">
        <v>0</v>
      </c>
      <c r="J41" s="17">
        <v>0</v>
      </c>
      <c r="K41" s="18">
        <f>H41</f>
        <v>3000000</v>
      </c>
      <c r="L41" s="19">
        <v>0</v>
      </c>
      <c r="M41" s="17">
        <v>0</v>
      </c>
      <c r="N41" s="17">
        <v>0</v>
      </c>
      <c r="O41" s="18">
        <f>K41-M41</f>
        <v>3000000</v>
      </c>
      <c r="P41" s="19">
        <v>0</v>
      </c>
      <c r="Q41" s="36">
        <v>0</v>
      </c>
      <c r="R41" s="36">
        <v>0</v>
      </c>
      <c r="S41" s="18">
        <f>O41</f>
        <v>3000000</v>
      </c>
      <c r="T41" s="19">
        <v>0</v>
      </c>
      <c r="U41" s="36">
        <f>S41</f>
        <v>3000000</v>
      </c>
      <c r="V41" s="36">
        <v>0</v>
      </c>
      <c r="W41" s="21">
        <v>0</v>
      </c>
      <c r="X41" s="22"/>
      <c r="Y41" s="23"/>
      <c r="Z41" s="23"/>
      <c r="AA41" s="3"/>
      <c r="AB41" s="3"/>
      <c r="AC41" s="3"/>
    </row>
    <row r="42" spans="1:29" ht="13.5" customHeight="1" x14ac:dyDescent="0.25">
      <c r="A42" s="12"/>
      <c r="B42" s="28"/>
      <c r="C42" s="121" t="s">
        <v>11</v>
      </c>
      <c r="D42" s="122"/>
      <c r="E42" s="123"/>
      <c r="F42" s="44">
        <f t="shared" ref="F42:O42" si="16">SUM(F5:F41)</f>
        <v>400000000</v>
      </c>
      <c r="G42" s="29"/>
      <c r="H42" s="50"/>
      <c r="I42" s="30">
        <f t="shared" si="16"/>
        <v>19810794</v>
      </c>
      <c r="J42" s="30">
        <f t="shared" si="16"/>
        <v>13180000</v>
      </c>
      <c r="K42" s="30">
        <f t="shared" si="16"/>
        <v>380189206</v>
      </c>
      <c r="L42" s="30">
        <f t="shared" si="16"/>
        <v>158640000</v>
      </c>
      <c r="M42" s="30">
        <f t="shared" si="16"/>
        <v>56035452</v>
      </c>
      <c r="N42" s="30">
        <f t="shared" si="16"/>
        <v>27340000</v>
      </c>
      <c r="O42" s="30">
        <f t="shared" si="16"/>
        <v>324153754</v>
      </c>
      <c r="P42" s="30">
        <f t="shared" ref="P42" si="17">SUM(P5:P21)</f>
        <v>131300000</v>
      </c>
      <c r="Q42" s="37">
        <f>SUM(Q5:Q41)</f>
        <v>80761015</v>
      </c>
      <c r="R42" s="37">
        <f>SUM(R5:R21)</f>
        <v>27489500</v>
      </c>
      <c r="S42" s="30">
        <f>O42-Q42</f>
        <v>243392739</v>
      </c>
      <c r="T42" s="30">
        <f>SUM(T5:T41)</f>
        <v>103810500</v>
      </c>
      <c r="U42" s="119">
        <f>SUM(U16:U41)</f>
        <v>73525736</v>
      </c>
      <c r="V42" s="37">
        <f>SUM(V5:V21)</f>
        <v>27340000</v>
      </c>
      <c r="W42" s="31">
        <f>SUM(W17:W41)</f>
        <v>172267003</v>
      </c>
      <c r="X42" s="31">
        <f>SUM(X5:X41)</f>
        <v>87283000</v>
      </c>
      <c r="Y42" s="23">
        <f>+W42/F42</f>
        <v>0.43066750749999999</v>
      </c>
      <c r="Z42" s="23" t="e">
        <f>+X42/G42</f>
        <v>#DIV/0!</v>
      </c>
      <c r="AA42" s="32"/>
      <c r="AB42" s="32"/>
      <c r="AC42" s="3"/>
    </row>
    <row r="43" spans="1:29" ht="12" customHeight="1" x14ac:dyDescent="0.25">
      <c r="A43" s="1"/>
      <c r="B43" s="1"/>
      <c r="C43" s="3"/>
      <c r="D43" s="3"/>
      <c r="E43" s="3"/>
      <c r="F43" s="3"/>
      <c r="G43" s="3"/>
      <c r="H43" s="3"/>
      <c r="I43" s="3" t="s">
        <v>56</v>
      </c>
      <c r="J43" s="3"/>
      <c r="K43" s="3"/>
      <c r="L43" s="3"/>
      <c r="M43" s="3" t="s">
        <v>17</v>
      </c>
      <c r="N43" s="3"/>
      <c r="O43" s="3"/>
      <c r="P43" s="3"/>
      <c r="Q43" s="33" t="s">
        <v>18</v>
      </c>
      <c r="R43" s="33"/>
      <c r="S43" s="3"/>
      <c r="T43" s="3"/>
      <c r="U43" s="33" t="s">
        <v>73</v>
      </c>
      <c r="V43" s="33"/>
      <c r="W43" s="3"/>
      <c r="X43" s="3"/>
      <c r="Y43" s="4"/>
      <c r="Z43" s="4"/>
      <c r="AA43" s="3"/>
      <c r="AB43" s="3"/>
      <c r="AC43" s="3"/>
    </row>
    <row r="44" spans="1:29" ht="12" customHeight="1" x14ac:dyDescent="0.25">
      <c r="A44" s="1"/>
      <c r="B44" s="1"/>
      <c r="C44" s="3"/>
      <c r="D44" s="3"/>
      <c r="E44" s="3"/>
      <c r="F44" s="99">
        <f>F42-L44-Q42</f>
        <v>243392739</v>
      </c>
      <c r="G44" s="3" t="s">
        <v>70</v>
      </c>
      <c r="H44" s="3"/>
      <c r="I44" s="3"/>
      <c r="J44" s="3"/>
      <c r="K44" s="58" t="s">
        <v>57</v>
      </c>
      <c r="L44" s="59">
        <f>I42+M42</f>
        <v>75846246</v>
      </c>
      <c r="M44" s="3"/>
      <c r="N44" s="3"/>
      <c r="O44" s="3"/>
      <c r="P44" s="3"/>
      <c r="Q44" s="100">
        <f>Q42</f>
        <v>80761015</v>
      </c>
      <c r="R44" s="33"/>
      <c r="S44" s="3"/>
      <c r="T44" s="3"/>
      <c r="U44" s="114"/>
      <c r="V44" s="33"/>
      <c r="W44" s="3"/>
      <c r="X44" s="3"/>
      <c r="Y44" s="4"/>
      <c r="Z44" s="4"/>
      <c r="AA44" s="3"/>
      <c r="AB44" s="3"/>
      <c r="AC44" s="3"/>
    </row>
    <row r="45" spans="1:29" ht="12" customHeight="1" x14ac:dyDescent="0.25">
      <c r="A45" s="1"/>
      <c r="B45" s="1"/>
      <c r="C45" s="3"/>
      <c r="D45" s="3"/>
      <c r="E45" s="3"/>
      <c r="F45" s="3"/>
      <c r="G45" s="3"/>
      <c r="H45" s="3" t="s">
        <v>68</v>
      </c>
      <c r="I45" s="3"/>
      <c r="J45" s="3"/>
      <c r="K45" s="3"/>
      <c r="L45" s="60">
        <f>F42-L44</f>
        <v>324153754</v>
      </c>
      <c r="M45" s="3"/>
      <c r="N45" s="3"/>
      <c r="O45" s="3"/>
      <c r="P45" s="3"/>
      <c r="Q45" s="33"/>
      <c r="R45" s="33"/>
      <c r="S45" s="3"/>
      <c r="T45" s="3"/>
      <c r="U45" s="33"/>
      <c r="V45" s="33"/>
      <c r="W45" s="3"/>
      <c r="X45" s="3"/>
      <c r="Y45" s="4"/>
      <c r="Z45" s="4"/>
      <c r="AA45" s="3"/>
      <c r="AB45" s="3"/>
      <c r="AC45" s="3"/>
    </row>
    <row r="46" spans="1:29" ht="12" customHeight="1" x14ac:dyDescent="0.25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99">
        <f>L44+Q44</f>
        <v>156607261</v>
      </c>
      <c r="Q46" s="33" t="s">
        <v>71</v>
      </c>
      <c r="R46" s="33"/>
      <c r="S46" s="3"/>
      <c r="T46" s="3"/>
      <c r="U46" s="33"/>
      <c r="V46" s="33"/>
      <c r="W46" s="3"/>
      <c r="X46" s="3"/>
      <c r="Y46" s="4"/>
      <c r="Z46" s="4"/>
      <c r="AA46" s="3"/>
      <c r="AB46" s="3"/>
      <c r="AC46" s="3"/>
    </row>
    <row r="47" spans="1:29" ht="12" customHeight="1" x14ac:dyDescent="0.25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3"/>
      <c r="R47" s="33"/>
      <c r="S47" s="3"/>
      <c r="T47" s="3"/>
      <c r="U47" s="33"/>
      <c r="V47" s="33"/>
      <c r="W47" s="3"/>
      <c r="X47" s="3"/>
      <c r="Y47" s="4"/>
      <c r="Z47" s="4"/>
      <c r="AA47" s="3"/>
      <c r="AB47" s="3"/>
      <c r="AC47" s="3"/>
    </row>
    <row r="48" spans="1:29" ht="12" customHeight="1" x14ac:dyDescent="0.25">
      <c r="A48" s="1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1">
        <v>153937261</v>
      </c>
      <c r="Q48" s="112" t="s">
        <v>83</v>
      </c>
      <c r="R48" s="33"/>
      <c r="S48" s="32">
        <f>U42</f>
        <v>73525736</v>
      </c>
      <c r="T48" s="60">
        <f>P48+S48</f>
        <v>227462997</v>
      </c>
      <c r="U48" s="33"/>
      <c r="V48" s="33"/>
      <c r="W48" s="3"/>
      <c r="X48" s="3"/>
      <c r="Y48" s="4"/>
      <c r="Z48" s="4"/>
      <c r="AA48" s="3"/>
      <c r="AB48" s="3"/>
      <c r="AC48" s="3"/>
    </row>
    <row r="49" spans="1:29" ht="26.25" customHeight="1" x14ac:dyDescent="0.25">
      <c r="A49" s="1"/>
      <c r="B49" s="1"/>
      <c r="C49" s="3"/>
      <c r="D49" s="3"/>
      <c r="E49" s="3"/>
      <c r="F49" s="3"/>
      <c r="G49" s="3"/>
      <c r="H49" s="3"/>
      <c r="I49" s="3"/>
      <c r="J49" s="3"/>
      <c r="K49" s="99">
        <f>L42+J42</f>
        <v>171820000</v>
      </c>
      <c r="L49" s="3" t="s">
        <v>76</v>
      </c>
      <c r="M49" s="60">
        <f>J42+L42</f>
        <v>171820000</v>
      </c>
      <c r="N49" s="3" t="s">
        <v>78</v>
      </c>
      <c r="O49" s="3"/>
      <c r="P49" s="115">
        <v>246062739</v>
      </c>
      <c r="Q49" s="33" t="s">
        <v>74</v>
      </c>
      <c r="R49" s="114"/>
      <c r="S49" s="3"/>
      <c r="T49" s="118">
        <f>F42-T48</f>
        <v>172537003</v>
      </c>
      <c r="U49" s="33"/>
      <c r="V49" s="33"/>
      <c r="W49" s="3"/>
      <c r="X49" s="3"/>
      <c r="Y49" s="4"/>
      <c r="Z49" s="4"/>
      <c r="AA49" s="3"/>
      <c r="AB49" s="3"/>
      <c r="AC49" s="3"/>
    </row>
    <row r="50" spans="1:29" ht="12" customHeight="1" x14ac:dyDescent="0.25">
      <c r="A50" s="1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2">
        <f>J42</f>
        <v>13180000</v>
      </c>
      <c r="N50" s="3" t="s">
        <v>79</v>
      </c>
      <c r="O50" s="3"/>
      <c r="P50" s="60">
        <f>P49-U42</f>
        <v>172537003</v>
      </c>
      <c r="Q50" s="33" t="s">
        <v>75</v>
      </c>
      <c r="R50" s="33"/>
      <c r="S50" s="3"/>
      <c r="T50" s="3"/>
      <c r="U50" s="33"/>
      <c r="V50" s="33"/>
      <c r="W50" s="3"/>
      <c r="X50" s="3"/>
      <c r="Y50" s="4"/>
      <c r="Z50" s="4"/>
      <c r="AA50" s="3"/>
      <c r="AB50" s="3"/>
      <c r="AC50" s="3"/>
    </row>
    <row r="51" spans="1:29" ht="12" customHeight="1" x14ac:dyDescent="0.25">
      <c r="A51" s="1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2">
        <f>N42</f>
        <v>27340000</v>
      </c>
      <c r="N51" s="3" t="s">
        <v>80</v>
      </c>
      <c r="O51" s="3"/>
      <c r="P51" s="99">
        <f>P42-R42</f>
        <v>103810500</v>
      </c>
      <c r="Q51" s="33" t="s">
        <v>77</v>
      </c>
      <c r="R51" s="33"/>
      <c r="S51" s="3"/>
      <c r="T51" s="3"/>
      <c r="U51" s="33"/>
      <c r="V51" s="33"/>
      <c r="W51" s="3"/>
      <c r="X51" s="3"/>
      <c r="Y51" s="4"/>
      <c r="Z51" s="4"/>
      <c r="AA51" s="3"/>
      <c r="AB51" s="3"/>
      <c r="AC51" s="3"/>
    </row>
    <row r="52" spans="1:29" ht="12" customHeight="1" x14ac:dyDescent="0.25">
      <c r="A52" s="1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2">
        <f>R42</f>
        <v>27489500</v>
      </c>
      <c r="N52" s="3" t="s">
        <v>81</v>
      </c>
      <c r="O52" s="3"/>
      <c r="P52" s="3"/>
      <c r="Q52" s="33"/>
      <c r="R52" s="33"/>
      <c r="S52" s="3"/>
      <c r="T52" s="3"/>
      <c r="U52" s="33"/>
      <c r="V52" s="33"/>
      <c r="W52" s="3"/>
      <c r="X52" s="3"/>
      <c r="Y52" s="4"/>
      <c r="Z52" s="4"/>
      <c r="AA52" s="3"/>
      <c r="AB52" s="3"/>
      <c r="AC52" s="3"/>
    </row>
    <row r="53" spans="1:29" ht="12" customHeight="1" x14ac:dyDescent="0.25">
      <c r="A53" s="1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2">
        <f>V42</f>
        <v>27340000</v>
      </c>
      <c r="N53" s="3" t="s">
        <v>82</v>
      </c>
      <c r="O53" s="3"/>
      <c r="P53" s="3"/>
      <c r="Q53" s="33"/>
      <c r="R53" s="33"/>
      <c r="S53" s="3"/>
      <c r="T53" s="3"/>
      <c r="U53" s="33"/>
      <c r="V53" s="33"/>
      <c r="W53" s="3"/>
      <c r="X53" s="3"/>
      <c r="Y53" s="4"/>
      <c r="Z53" s="4"/>
      <c r="AA53" s="3"/>
      <c r="AB53" s="3"/>
      <c r="AC53" s="3"/>
    </row>
    <row r="54" spans="1:29" ht="12" customHeight="1" x14ac:dyDescent="0.25">
      <c r="A54" s="1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118">
        <f>SUM(M50:M53)</f>
        <v>95349500</v>
      </c>
      <c r="N54" s="3"/>
      <c r="O54" s="3"/>
      <c r="P54" s="3"/>
      <c r="Q54" s="33"/>
      <c r="R54" s="33"/>
      <c r="S54" s="3"/>
      <c r="T54" s="3"/>
      <c r="U54" s="33"/>
      <c r="V54" s="33"/>
      <c r="W54" s="3"/>
      <c r="X54" s="3"/>
      <c r="Y54" s="4"/>
      <c r="Z54" s="4"/>
      <c r="AA54" s="3"/>
      <c r="AB54" s="3"/>
      <c r="AC54" s="3"/>
    </row>
    <row r="55" spans="1:29" ht="12" customHeight="1" x14ac:dyDescent="0.25">
      <c r="A55" s="1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3"/>
      <c r="R55" s="33"/>
      <c r="S55" s="3"/>
      <c r="T55" s="3"/>
      <c r="U55" s="33"/>
      <c r="V55" s="33"/>
      <c r="W55" s="3"/>
      <c r="X55" s="3"/>
      <c r="Y55" s="4"/>
      <c r="Z55" s="4"/>
      <c r="AA55" s="3"/>
      <c r="AB55" s="3"/>
      <c r="AC55" s="3"/>
    </row>
    <row r="56" spans="1:29" ht="12" customHeight="1" x14ac:dyDescent="0.25">
      <c r="A56" s="1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120">
        <f>M49-M54</f>
        <v>76470500</v>
      </c>
      <c r="N56" s="3" t="s">
        <v>84</v>
      </c>
      <c r="O56" s="3"/>
      <c r="P56" s="3"/>
      <c r="Q56" s="33"/>
      <c r="R56" s="33"/>
      <c r="S56" s="3"/>
      <c r="T56" s="3"/>
      <c r="U56" s="33"/>
      <c r="V56" s="33"/>
      <c r="W56" s="3"/>
      <c r="X56" s="3"/>
      <c r="Y56" s="4"/>
      <c r="Z56" s="4"/>
      <c r="AA56" s="3"/>
      <c r="AB56" s="3"/>
      <c r="AC56" s="3"/>
    </row>
    <row r="57" spans="1:29" ht="12" customHeight="1" x14ac:dyDescent="0.25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120">
        <f>T49</f>
        <v>172537003</v>
      </c>
      <c r="N57" s="3" t="s">
        <v>85</v>
      </c>
      <c r="O57" s="3"/>
      <c r="P57" s="3">
        <v>34</v>
      </c>
      <c r="Q57" s="33"/>
      <c r="R57" s="33"/>
      <c r="S57" s="3"/>
      <c r="T57" s="3"/>
      <c r="U57" s="33"/>
      <c r="V57" s="33"/>
      <c r="W57" s="3"/>
      <c r="X57" s="3"/>
      <c r="Y57" s="4"/>
      <c r="Z57" s="4"/>
      <c r="AA57" s="3"/>
      <c r="AB57" s="3"/>
      <c r="AC57" s="3"/>
    </row>
    <row r="58" spans="1:29" ht="12" customHeight="1" x14ac:dyDescent="0.25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120">
        <f>SUM(M56:M57)</f>
        <v>249007503</v>
      </c>
      <c r="N58" s="3" t="s">
        <v>86</v>
      </c>
      <c r="O58" s="3"/>
      <c r="P58" s="3">
        <v>372</v>
      </c>
      <c r="Q58" s="33"/>
      <c r="R58" s="33"/>
      <c r="S58" s="3"/>
      <c r="T58" s="3"/>
      <c r="U58" s="33"/>
      <c r="V58" s="33"/>
      <c r="W58" s="3"/>
      <c r="X58" s="3"/>
      <c r="Y58" s="4"/>
      <c r="Z58" s="4"/>
      <c r="AA58" s="3"/>
      <c r="AB58" s="3"/>
      <c r="AC58" s="3"/>
    </row>
    <row r="59" spans="1:29" ht="12" customHeight="1" x14ac:dyDescent="0.25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>
        <v>655</v>
      </c>
      <c r="Q59" s="33"/>
      <c r="R59" s="33"/>
      <c r="S59" s="3"/>
      <c r="T59" s="3"/>
      <c r="U59" s="33"/>
      <c r="V59" s="33"/>
      <c r="W59" s="3"/>
      <c r="X59" s="3"/>
      <c r="Y59" s="4"/>
      <c r="Z59" s="4"/>
      <c r="AA59" s="3"/>
      <c r="AB59" s="3"/>
      <c r="AC59" s="3"/>
    </row>
    <row r="60" spans="1:29" ht="12" customHeight="1" x14ac:dyDescent="0.25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>
        <v>1896</v>
      </c>
      <c r="Q60" s="33"/>
      <c r="R60" s="33"/>
      <c r="S60" s="3"/>
      <c r="T60" s="3"/>
      <c r="U60" s="33"/>
      <c r="V60" s="33"/>
      <c r="W60" s="3"/>
      <c r="X60" s="3"/>
      <c r="Y60" s="4"/>
      <c r="Z60" s="4"/>
      <c r="AA60" s="3"/>
      <c r="AB60" s="3"/>
      <c r="AC60" s="3"/>
    </row>
    <row r="61" spans="1:29" ht="12" customHeight="1" x14ac:dyDescent="0.25">
      <c r="A61" s="1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>
        <f>SUM(P57:P60)</f>
        <v>2957</v>
      </c>
      <c r="Q61" s="33"/>
      <c r="R61" s="33"/>
      <c r="S61" s="3"/>
      <c r="T61" s="3"/>
      <c r="U61" s="33"/>
      <c r="V61" s="33"/>
      <c r="W61" s="3"/>
      <c r="X61" s="3"/>
      <c r="Y61" s="4"/>
      <c r="Z61" s="4"/>
      <c r="AA61" s="3"/>
      <c r="AB61" s="3"/>
      <c r="AC61" s="3"/>
    </row>
    <row r="62" spans="1:29" ht="12" customHeight="1" x14ac:dyDescent="0.25">
      <c r="A62" s="1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3"/>
      <c r="R62" s="33"/>
      <c r="S62" s="3"/>
      <c r="T62" s="3"/>
      <c r="U62" s="33"/>
      <c r="V62" s="33"/>
      <c r="W62" s="3"/>
      <c r="X62" s="3"/>
      <c r="Y62" s="4"/>
      <c r="Z62" s="4"/>
      <c r="AA62" s="3"/>
      <c r="AB62" s="3"/>
      <c r="AC62" s="3"/>
    </row>
    <row r="63" spans="1:29" ht="12" customHeight="1" x14ac:dyDescent="0.25">
      <c r="A63" s="1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3"/>
      <c r="R63" s="33"/>
      <c r="S63" s="3"/>
      <c r="T63" s="3"/>
      <c r="U63" s="33"/>
      <c r="V63" s="33"/>
      <c r="W63" s="3"/>
      <c r="X63" s="3"/>
      <c r="Y63" s="4"/>
      <c r="Z63" s="4"/>
      <c r="AA63" s="3"/>
      <c r="AB63" s="3"/>
      <c r="AC63" s="3"/>
    </row>
    <row r="64" spans="1:29" ht="12" customHeight="1" x14ac:dyDescent="0.25">
      <c r="A64" s="1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3"/>
      <c r="R64" s="33"/>
      <c r="S64" s="3"/>
      <c r="T64" s="3"/>
      <c r="U64" s="33"/>
      <c r="V64" s="33"/>
      <c r="W64" s="3"/>
      <c r="X64" s="3"/>
      <c r="Y64" s="4"/>
      <c r="Z64" s="4"/>
      <c r="AA64" s="3"/>
      <c r="AB64" s="3"/>
      <c r="AC64" s="3"/>
    </row>
    <row r="65" spans="1:29" ht="12" customHeight="1" x14ac:dyDescent="0.25">
      <c r="A65" s="1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3"/>
      <c r="R65" s="33"/>
      <c r="S65" s="3"/>
      <c r="T65" s="3"/>
      <c r="U65" s="33"/>
      <c r="V65" s="33"/>
      <c r="W65" s="3"/>
      <c r="X65" s="3"/>
      <c r="Y65" s="4"/>
      <c r="Z65" s="4"/>
      <c r="AA65" s="3"/>
      <c r="AB65" s="3"/>
      <c r="AC65" s="3"/>
    </row>
    <row r="66" spans="1:29" ht="12" customHeight="1" x14ac:dyDescent="0.25">
      <c r="A66" s="1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3"/>
      <c r="R66" s="33"/>
      <c r="S66" s="3"/>
      <c r="T66" s="3"/>
      <c r="U66" s="33"/>
      <c r="V66" s="33"/>
      <c r="W66" s="3"/>
      <c r="X66" s="3"/>
      <c r="Y66" s="4"/>
      <c r="Z66" s="4"/>
      <c r="AA66" s="3"/>
      <c r="AB66" s="3"/>
      <c r="AC66" s="3"/>
    </row>
    <row r="67" spans="1:29" ht="12" customHeight="1" x14ac:dyDescent="0.25">
      <c r="A67" s="1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3"/>
      <c r="R67" s="33"/>
      <c r="S67" s="3"/>
      <c r="T67" s="3"/>
      <c r="U67" s="33"/>
      <c r="V67" s="33"/>
      <c r="W67" s="3"/>
      <c r="X67" s="3"/>
      <c r="Y67" s="4"/>
      <c r="Z67" s="4"/>
      <c r="AA67" s="3"/>
      <c r="AB67" s="3"/>
      <c r="AC67" s="3"/>
    </row>
    <row r="68" spans="1:29" ht="12" customHeight="1" x14ac:dyDescent="0.25">
      <c r="A68" s="1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3"/>
      <c r="R68" s="33"/>
      <c r="S68" s="3"/>
      <c r="T68" s="3"/>
      <c r="U68" s="33"/>
      <c r="V68" s="33"/>
      <c r="W68" s="3"/>
      <c r="X68" s="3"/>
      <c r="Y68" s="4"/>
      <c r="Z68" s="4"/>
      <c r="AA68" s="3"/>
      <c r="AB68" s="3"/>
      <c r="AC68" s="3"/>
    </row>
    <row r="69" spans="1:29" ht="12" customHeight="1" x14ac:dyDescent="0.25">
      <c r="A69" s="1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3"/>
      <c r="R69" s="33"/>
      <c r="S69" s="3"/>
      <c r="T69" s="3"/>
      <c r="U69" s="33"/>
      <c r="V69" s="33"/>
      <c r="W69" s="3"/>
      <c r="X69" s="3"/>
      <c r="Y69" s="4"/>
      <c r="Z69" s="4"/>
      <c r="AA69" s="3"/>
      <c r="AB69" s="3"/>
      <c r="AC69" s="3"/>
    </row>
    <row r="70" spans="1:29" ht="12" customHeight="1" x14ac:dyDescent="0.25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3"/>
      <c r="R70" s="33"/>
      <c r="S70" s="3"/>
      <c r="T70" s="3"/>
      <c r="U70" s="33"/>
      <c r="V70" s="33"/>
      <c r="W70" s="3"/>
      <c r="X70" s="3"/>
      <c r="Y70" s="4"/>
      <c r="Z70" s="4"/>
      <c r="AA70" s="3"/>
      <c r="AB70" s="3"/>
      <c r="AC70" s="3"/>
    </row>
    <row r="71" spans="1:29" ht="12" customHeight="1" x14ac:dyDescent="0.25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3"/>
      <c r="R71" s="33"/>
      <c r="S71" s="3"/>
      <c r="T71" s="3"/>
      <c r="U71" s="33"/>
      <c r="V71" s="33"/>
      <c r="W71" s="3"/>
      <c r="X71" s="3"/>
      <c r="Y71" s="4"/>
      <c r="Z71" s="4"/>
      <c r="AA71" s="3"/>
      <c r="AB71" s="3"/>
      <c r="AC71" s="3"/>
    </row>
    <row r="72" spans="1:29" ht="12" customHeight="1" x14ac:dyDescent="0.25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3"/>
      <c r="R72" s="33"/>
      <c r="S72" s="3"/>
      <c r="T72" s="3"/>
      <c r="U72" s="33"/>
      <c r="V72" s="33"/>
      <c r="W72" s="3"/>
      <c r="X72" s="3"/>
      <c r="Y72" s="4"/>
      <c r="Z72" s="4"/>
      <c r="AA72" s="3"/>
      <c r="AB72" s="3"/>
      <c r="AC72" s="3"/>
    </row>
    <row r="73" spans="1:29" ht="12" customHeight="1" x14ac:dyDescent="0.25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3"/>
      <c r="R73" s="33"/>
      <c r="S73" s="3"/>
      <c r="T73" s="3"/>
      <c r="U73" s="33"/>
      <c r="V73" s="33"/>
      <c r="W73" s="3"/>
      <c r="X73" s="3"/>
      <c r="Y73" s="4"/>
      <c r="Z73" s="4"/>
      <c r="AA73" s="3"/>
      <c r="AB73" s="3"/>
      <c r="AC73" s="3"/>
    </row>
    <row r="74" spans="1:29" ht="12" customHeight="1" x14ac:dyDescent="0.25">
      <c r="A74" s="1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3"/>
      <c r="R74" s="33"/>
      <c r="S74" s="3"/>
      <c r="T74" s="3"/>
      <c r="U74" s="33"/>
      <c r="V74" s="33"/>
      <c r="W74" s="3"/>
      <c r="X74" s="3"/>
      <c r="Y74" s="4"/>
      <c r="Z74" s="4"/>
      <c r="AA74" s="3"/>
      <c r="AB74" s="3"/>
      <c r="AC74" s="3"/>
    </row>
    <row r="75" spans="1:29" ht="12" customHeight="1" x14ac:dyDescent="0.25">
      <c r="A75" s="1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3"/>
      <c r="R75" s="33"/>
      <c r="S75" s="3"/>
      <c r="T75" s="3"/>
      <c r="U75" s="33"/>
      <c r="V75" s="33"/>
      <c r="W75" s="3"/>
      <c r="X75" s="3"/>
      <c r="Y75" s="4"/>
      <c r="Z75" s="4"/>
      <c r="AA75" s="3"/>
      <c r="AB75" s="3"/>
      <c r="AC75" s="3"/>
    </row>
    <row r="76" spans="1:29" ht="12" customHeight="1" x14ac:dyDescent="0.25">
      <c r="A76" s="1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3"/>
      <c r="R76" s="33"/>
      <c r="S76" s="3"/>
      <c r="T76" s="3"/>
      <c r="U76" s="33"/>
      <c r="V76" s="33"/>
      <c r="W76" s="3"/>
      <c r="X76" s="3"/>
      <c r="Y76" s="4"/>
      <c r="Z76" s="4"/>
      <c r="AA76" s="3"/>
      <c r="AB76" s="3"/>
      <c r="AC76" s="3"/>
    </row>
    <row r="77" spans="1:29" ht="12" customHeight="1" x14ac:dyDescent="0.25">
      <c r="A77" s="1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3"/>
      <c r="R77" s="33"/>
      <c r="S77" s="3"/>
      <c r="T77" s="3"/>
      <c r="U77" s="33"/>
      <c r="V77" s="33"/>
      <c r="W77" s="3"/>
      <c r="X77" s="3"/>
      <c r="Y77" s="4"/>
      <c r="Z77" s="4"/>
      <c r="AA77" s="3"/>
      <c r="AB77" s="3"/>
      <c r="AC77" s="3"/>
    </row>
    <row r="78" spans="1:29" ht="12" customHeight="1" x14ac:dyDescent="0.25">
      <c r="A78" s="1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3"/>
      <c r="R78" s="33"/>
      <c r="S78" s="3"/>
      <c r="T78" s="3"/>
      <c r="U78" s="33"/>
      <c r="V78" s="33"/>
      <c r="W78" s="3"/>
      <c r="X78" s="3"/>
      <c r="Y78" s="4"/>
      <c r="Z78" s="4"/>
      <c r="AA78" s="3"/>
      <c r="AB78" s="3"/>
      <c r="AC78" s="3"/>
    </row>
    <row r="79" spans="1:29" ht="12" customHeight="1" x14ac:dyDescent="0.25">
      <c r="A79" s="1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3"/>
      <c r="R79" s="33"/>
      <c r="S79" s="3"/>
      <c r="T79" s="3"/>
      <c r="U79" s="33"/>
      <c r="V79" s="33"/>
      <c r="W79" s="3"/>
      <c r="X79" s="3"/>
      <c r="Y79" s="4"/>
      <c r="Z79" s="4"/>
      <c r="AA79" s="3"/>
      <c r="AB79" s="3"/>
      <c r="AC79" s="3"/>
    </row>
    <row r="80" spans="1:29" ht="12" customHeight="1" x14ac:dyDescent="0.25">
      <c r="A80" s="1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3"/>
      <c r="R80" s="33"/>
      <c r="S80" s="3"/>
      <c r="T80" s="3"/>
      <c r="U80" s="33"/>
      <c r="V80" s="33"/>
      <c r="W80" s="3"/>
      <c r="X80" s="3"/>
      <c r="Y80" s="4"/>
      <c r="Z80" s="4"/>
      <c r="AA80" s="3"/>
      <c r="AB80" s="3"/>
      <c r="AC80" s="3"/>
    </row>
    <row r="81" spans="1:29" ht="12" customHeight="1" x14ac:dyDescent="0.25">
      <c r="A81" s="1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3"/>
      <c r="R81" s="33"/>
      <c r="S81" s="3"/>
      <c r="T81" s="3"/>
      <c r="U81" s="33"/>
      <c r="V81" s="33"/>
      <c r="W81" s="3"/>
      <c r="X81" s="3"/>
      <c r="Y81" s="4"/>
      <c r="Z81" s="4"/>
      <c r="AA81" s="3"/>
      <c r="AB81" s="3"/>
      <c r="AC81" s="3"/>
    </row>
    <row r="82" spans="1:29" ht="12" customHeight="1" x14ac:dyDescent="0.25">
      <c r="A82" s="1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3"/>
      <c r="R82" s="33"/>
      <c r="S82" s="3"/>
      <c r="T82" s="3"/>
      <c r="U82" s="33"/>
      <c r="V82" s="33"/>
      <c r="W82" s="3"/>
      <c r="X82" s="3"/>
      <c r="Y82" s="4"/>
      <c r="Z82" s="4"/>
      <c r="AA82" s="3"/>
      <c r="AB82" s="3"/>
      <c r="AC82" s="3"/>
    </row>
    <row r="83" spans="1:29" ht="12" customHeight="1" x14ac:dyDescent="0.25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3"/>
      <c r="R83" s="33"/>
      <c r="S83" s="3"/>
      <c r="T83" s="3"/>
      <c r="U83" s="33"/>
      <c r="V83" s="33"/>
      <c r="W83" s="3"/>
      <c r="X83" s="3"/>
      <c r="Y83" s="4"/>
      <c r="Z83" s="4"/>
      <c r="AA83" s="3"/>
      <c r="AB83" s="3"/>
      <c r="AC83" s="3"/>
    </row>
    <row r="84" spans="1:29" ht="12" customHeight="1" x14ac:dyDescent="0.25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3"/>
      <c r="R84" s="33"/>
      <c r="S84" s="3"/>
      <c r="T84" s="3"/>
      <c r="U84" s="33"/>
      <c r="V84" s="33"/>
      <c r="W84" s="3"/>
      <c r="X84" s="3"/>
      <c r="Y84" s="4"/>
      <c r="Z84" s="4"/>
      <c r="AA84" s="3"/>
      <c r="AB84" s="3"/>
      <c r="AC84" s="3"/>
    </row>
    <row r="85" spans="1:29" ht="12" customHeight="1" x14ac:dyDescent="0.2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3"/>
      <c r="R85" s="33"/>
      <c r="S85" s="3"/>
      <c r="T85" s="3"/>
      <c r="U85" s="33"/>
      <c r="V85" s="33"/>
      <c r="W85" s="3"/>
      <c r="X85" s="3"/>
      <c r="Y85" s="4"/>
      <c r="Z85" s="4"/>
      <c r="AA85" s="3"/>
      <c r="AB85" s="3"/>
      <c r="AC85" s="3"/>
    </row>
    <row r="86" spans="1:29" ht="12" customHeight="1" x14ac:dyDescent="0.25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3"/>
      <c r="R86" s="33"/>
      <c r="S86" s="3"/>
      <c r="T86" s="3"/>
      <c r="U86" s="33"/>
      <c r="V86" s="33"/>
      <c r="W86" s="3"/>
      <c r="X86" s="3"/>
      <c r="Y86" s="4"/>
      <c r="Z86" s="4"/>
      <c r="AA86" s="3"/>
      <c r="AB86" s="3"/>
      <c r="AC86" s="3"/>
    </row>
    <row r="87" spans="1:29" ht="12" customHeight="1" x14ac:dyDescent="0.25">
      <c r="A87" s="1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3"/>
      <c r="R87" s="33"/>
      <c r="S87" s="3"/>
      <c r="T87" s="3"/>
      <c r="U87" s="33"/>
      <c r="V87" s="33"/>
      <c r="W87" s="3"/>
      <c r="X87" s="3"/>
      <c r="Y87" s="4"/>
      <c r="Z87" s="4"/>
      <c r="AA87" s="3"/>
      <c r="AB87" s="3"/>
      <c r="AC87" s="3"/>
    </row>
    <row r="88" spans="1:29" ht="12" customHeight="1" x14ac:dyDescent="0.25">
      <c r="A88" s="1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3"/>
      <c r="R88" s="33"/>
      <c r="S88" s="3"/>
      <c r="T88" s="3"/>
      <c r="U88" s="33"/>
      <c r="V88" s="33"/>
      <c r="W88" s="3"/>
      <c r="X88" s="3"/>
      <c r="Y88" s="4"/>
      <c r="Z88" s="4"/>
      <c r="AA88" s="3"/>
      <c r="AB88" s="3"/>
      <c r="AC88" s="3"/>
    </row>
    <row r="89" spans="1:29" ht="12" customHeight="1" x14ac:dyDescent="0.25">
      <c r="A89" s="1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3"/>
      <c r="R89" s="33"/>
      <c r="S89" s="3"/>
      <c r="T89" s="3"/>
      <c r="U89" s="33"/>
      <c r="V89" s="33"/>
      <c r="W89" s="3"/>
      <c r="X89" s="3"/>
      <c r="Y89" s="4"/>
      <c r="Z89" s="4"/>
      <c r="AA89" s="3"/>
      <c r="AB89" s="3"/>
      <c r="AC89" s="3"/>
    </row>
    <row r="90" spans="1:29" ht="12" customHeight="1" x14ac:dyDescent="0.25">
      <c r="A90" s="1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3"/>
      <c r="R90" s="33"/>
      <c r="S90" s="3"/>
      <c r="T90" s="3"/>
      <c r="U90" s="33"/>
      <c r="V90" s="33"/>
      <c r="W90" s="3"/>
      <c r="X90" s="3"/>
      <c r="Y90" s="4"/>
      <c r="Z90" s="4"/>
      <c r="AA90" s="3"/>
      <c r="AB90" s="3"/>
      <c r="AC90" s="3"/>
    </row>
    <row r="91" spans="1:29" ht="12" customHeight="1" x14ac:dyDescent="0.25">
      <c r="A91" s="1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3"/>
      <c r="R91" s="33"/>
      <c r="S91" s="3"/>
      <c r="T91" s="3"/>
      <c r="U91" s="33"/>
      <c r="V91" s="33"/>
      <c r="W91" s="3"/>
      <c r="X91" s="3"/>
      <c r="Y91" s="4"/>
      <c r="Z91" s="4"/>
      <c r="AA91" s="3"/>
      <c r="AB91" s="3"/>
      <c r="AC91" s="3"/>
    </row>
    <row r="92" spans="1:29" ht="12" customHeight="1" x14ac:dyDescent="0.25">
      <c r="A92" s="1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3"/>
      <c r="R92" s="33"/>
      <c r="S92" s="3"/>
      <c r="T92" s="3"/>
      <c r="U92" s="33"/>
      <c r="V92" s="33"/>
      <c r="W92" s="3"/>
      <c r="X92" s="3"/>
      <c r="Y92" s="4"/>
      <c r="Z92" s="4"/>
      <c r="AA92" s="3"/>
      <c r="AB92" s="3"/>
      <c r="AC92" s="3"/>
    </row>
    <row r="93" spans="1:29" ht="12" customHeight="1" x14ac:dyDescent="0.25">
      <c r="A93" s="1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3"/>
      <c r="R93" s="33"/>
      <c r="S93" s="3"/>
      <c r="T93" s="3"/>
      <c r="U93" s="33"/>
      <c r="V93" s="33"/>
      <c r="W93" s="3"/>
      <c r="X93" s="3"/>
      <c r="Y93" s="4"/>
      <c r="Z93" s="4"/>
      <c r="AA93" s="3"/>
      <c r="AB93" s="3"/>
      <c r="AC93" s="3"/>
    </row>
    <row r="94" spans="1:29" ht="12" customHeight="1" x14ac:dyDescent="0.25">
      <c r="A94" s="1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3"/>
      <c r="R94" s="33"/>
      <c r="S94" s="3"/>
      <c r="T94" s="3"/>
      <c r="U94" s="33"/>
      <c r="V94" s="33"/>
      <c r="W94" s="3"/>
      <c r="X94" s="3"/>
      <c r="Y94" s="4"/>
      <c r="Z94" s="4"/>
      <c r="AA94" s="3"/>
      <c r="AB94" s="3"/>
      <c r="AC94" s="3"/>
    </row>
    <row r="95" spans="1:29" ht="12" customHeight="1" x14ac:dyDescent="0.25">
      <c r="A95" s="1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3"/>
      <c r="R95" s="33"/>
      <c r="S95" s="3"/>
      <c r="T95" s="3"/>
      <c r="U95" s="33"/>
      <c r="V95" s="33"/>
      <c r="W95" s="3"/>
      <c r="X95" s="3"/>
      <c r="Y95" s="4"/>
      <c r="Z95" s="4"/>
      <c r="AA95" s="3"/>
      <c r="AB95" s="3"/>
      <c r="AC95" s="3"/>
    </row>
    <row r="96" spans="1:29" ht="12" customHeight="1" x14ac:dyDescent="0.25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3"/>
      <c r="R96" s="33"/>
      <c r="S96" s="3"/>
      <c r="T96" s="3"/>
      <c r="U96" s="33"/>
      <c r="V96" s="33"/>
      <c r="W96" s="3"/>
      <c r="X96" s="3"/>
      <c r="Y96" s="4"/>
      <c r="Z96" s="4"/>
      <c r="AA96" s="3"/>
      <c r="AB96" s="3"/>
      <c r="AC96" s="3"/>
    </row>
    <row r="97" spans="1:29" ht="12" customHeight="1" x14ac:dyDescent="0.25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3"/>
      <c r="R97" s="33"/>
      <c r="S97" s="3"/>
      <c r="T97" s="3"/>
      <c r="U97" s="33"/>
      <c r="V97" s="33"/>
      <c r="W97" s="3"/>
      <c r="X97" s="3"/>
      <c r="Y97" s="4"/>
      <c r="Z97" s="4"/>
      <c r="AA97" s="3"/>
      <c r="AB97" s="3"/>
      <c r="AC97" s="3"/>
    </row>
    <row r="98" spans="1:29" ht="12" customHeight="1" x14ac:dyDescent="0.25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3"/>
      <c r="R98" s="33"/>
      <c r="S98" s="3"/>
      <c r="T98" s="3"/>
      <c r="U98" s="33"/>
      <c r="V98" s="33"/>
      <c r="W98" s="3"/>
      <c r="X98" s="3"/>
      <c r="Y98" s="4"/>
      <c r="Z98" s="4"/>
      <c r="AA98" s="3"/>
      <c r="AB98" s="3"/>
      <c r="AC98" s="3"/>
    </row>
    <row r="99" spans="1:29" ht="12" customHeight="1" x14ac:dyDescent="0.25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3"/>
      <c r="R99" s="33"/>
      <c r="S99" s="3"/>
      <c r="T99" s="3"/>
      <c r="U99" s="33"/>
      <c r="V99" s="33"/>
      <c r="W99" s="3"/>
      <c r="X99" s="3"/>
      <c r="Y99" s="4"/>
      <c r="Z99" s="4"/>
      <c r="AA99" s="3"/>
      <c r="AB99" s="3"/>
      <c r="AC99" s="3"/>
    </row>
    <row r="100" spans="1:29" ht="12" customHeight="1" x14ac:dyDescent="0.25">
      <c r="A100" s="1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3"/>
      <c r="R100" s="33"/>
      <c r="S100" s="3"/>
      <c r="T100" s="3"/>
      <c r="U100" s="33"/>
      <c r="V100" s="33"/>
      <c r="W100" s="3"/>
      <c r="X100" s="3"/>
      <c r="Y100" s="4"/>
      <c r="Z100" s="4"/>
      <c r="AA100" s="3"/>
      <c r="AB100" s="3"/>
      <c r="AC100" s="3"/>
    </row>
    <row r="101" spans="1:29" ht="12" customHeight="1" x14ac:dyDescent="0.25">
      <c r="A101" s="1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3"/>
      <c r="R101" s="33"/>
      <c r="S101" s="3"/>
      <c r="T101" s="3"/>
      <c r="U101" s="33"/>
      <c r="V101" s="33"/>
      <c r="W101" s="3"/>
      <c r="X101" s="3"/>
      <c r="Y101" s="4"/>
      <c r="Z101" s="4"/>
      <c r="AA101" s="3"/>
      <c r="AB101" s="3"/>
      <c r="AC101" s="3"/>
    </row>
    <row r="102" spans="1:29" ht="12" customHeight="1" x14ac:dyDescent="0.25">
      <c r="A102" s="1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3"/>
      <c r="R102" s="33"/>
      <c r="S102" s="3"/>
      <c r="T102" s="3"/>
      <c r="U102" s="33"/>
      <c r="V102" s="33"/>
      <c r="W102" s="3"/>
      <c r="X102" s="3"/>
      <c r="Y102" s="4"/>
      <c r="Z102" s="4"/>
      <c r="AA102" s="3"/>
      <c r="AB102" s="3"/>
      <c r="AC102" s="3"/>
    </row>
    <row r="103" spans="1:29" ht="12" customHeight="1" x14ac:dyDescent="0.25">
      <c r="A103" s="1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3"/>
      <c r="R103" s="33"/>
      <c r="S103" s="3"/>
      <c r="T103" s="3"/>
      <c r="U103" s="33"/>
      <c r="V103" s="33"/>
      <c r="W103" s="3"/>
      <c r="X103" s="3"/>
      <c r="Y103" s="4"/>
      <c r="Z103" s="4"/>
      <c r="AA103" s="3"/>
      <c r="AB103" s="3"/>
      <c r="AC103" s="3"/>
    </row>
    <row r="104" spans="1:29" ht="12" customHeight="1" x14ac:dyDescent="0.25">
      <c r="A104" s="1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3"/>
      <c r="R104" s="33"/>
      <c r="S104" s="3"/>
      <c r="T104" s="3"/>
      <c r="U104" s="33"/>
      <c r="V104" s="33"/>
      <c r="W104" s="3"/>
      <c r="X104" s="3"/>
      <c r="Y104" s="4"/>
      <c r="Z104" s="4"/>
      <c r="AA104" s="3"/>
      <c r="AB104" s="3"/>
      <c r="AC104" s="3"/>
    </row>
    <row r="105" spans="1:29" ht="12" customHeight="1" x14ac:dyDescent="0.25">
      <c r="A105" s="1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3"/>
      <c r="R105" s="33"/>
      <c r="S105" s="3"/>
      <c r="T105" s="3"/>
      <c r="U105" s="33"/>
      <c r="V105" s="33"/>
      <c r="W105" s="3"/>
      <c r="X105" s="3"/>
      <c r="Y105" s="4"/>
      <c r="Z105" s="4"/>
      <c r="AA105" s="3"/>
      <c r="AB105" s="3"/>
      <c r="AC105" s="3"/>
    </row>
    <row r="106" spans="1:29" ht="12" customHeight="1" x14ac:dyDescent="0.25">
      <c r="A106" s="1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3"/>
      <c r="R106" s="33"/>
      <c r="S106" s="3"/>
      <c r="T106" s="3"/>
      <c r="U106" s="33"/>
      <c r="V106" s="33"/>
      <c r="W106" s="3"/>
      <c r="X106" s="3"/>
      <c r="Y106" s="4"/>
      <c r="Z106" s="4"/>
      <c r="AA106" s="3"/>
      <c r="AB106" s="3"/>
      <c r="AC106" s="3"/>
    </row>
    <row r="107" spans="1:29" ht="12" customHeight="1" x14ac:dyDescent="0.25">
      <c r="A107" s="1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3"/>
      <c r="R107" s="33"/>
      <c r="S107" s="3"/>
      <c r="T107" s="3"/>
      <c r="U107" s="33"/>
      <c r="V107" s="33"/>
      <c r="W107" s="3"/>
      <c r="X107" s="3"/>
      <c r="Y107" s="4"/>
      <c r="Z107" s="4"/>
      <c r="AA107" s="3"/>
      <c r="AB107" s="3"/>
      <c r="AC107" s="3"/>
    </row>
    <row r="108" spans="1:29" ht="12" customHeight="1" x14ac:dyDescent="0.25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3"/>
      <c r="R108" s="33"/>
      <c r="S108" s="3"/>
      <c r="T108" s="3"/>
      <c r="U108" s="33"/>
      <c r="V108" s="33"/>
      <c r="W108" s="3"/>
      <c r="X108" s="3"/>
      <c r="Y108" s="4"/>
      <c r="Z108" s="4"/>
      <c r="AA108" s="3"/>
      <c r="AB108" s="3"/>
      <c r="AC108" s="3"/>
    </row>
    <row r="109" spans="1:29" ht="12" customHeight="1" x14ac:dyDescent="0.25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3"/>
      <c r="R109" s="33"/>
      <c r="S109" s="3"/>
      <c r="T109" s="3"/>
      <c r="U109" s="33"/>
      <c r="V109" s="33"/>
      <c r="W109" s="3"/>
      <c r="X109" s="3"/>
      <c r="Y109" s="4"/>
      <c r="Z109" s="4"/>
      <c r="AA109" s="3"/>
      <c r="AB109" s="3"/>
      <c r="AC109" s="3"/>
    </row>
    <row r="110" spans="1:29" ht="12" customHeight="1" x14ac:dyDescent="0.25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3"/>
      <c r="R110" s="33"/>
      <c r="S110" s="3"/>
      <c r="T110" s="3"/>
      <c r="U110" s="33"/>
      <c r="V110" s="33"/>
      <c r="W110" s="3"/>
      <c r="X110" s="3"/>
      <c r="Y110" s="4"/>
      <c r="Z110" s="4"/>
      <c r="AA110" s="3"/>
      <c r="AB110" s="3"/>
      <c r="AC110" s="3"/>
    </row>
    <row r="111" spans="1:29" ht="12" customHeight="1" x14ac:dyDescent="0.25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3"/>
      <c r="R111" s="33"/>
      <c r="S111" s="3"/>
      <c r="T111" s="3"/>
      <c r="U111" s="33"/>
      <c r="V111" s="33"/>
      <c r="W111" s="3"/>
      <c r="X111" s="3"/>
      <c r="Y111" s="4"/>
      <c r="Z111" s="4"/>
      <c r="AA111" s="3"/>
      <c r="AB111" s="3"/>
      <c r="AC111" s="3"/>
    </row>
    <row r="112" spans="1:29" ht="12" customHeight="1" x14ac:dyDescent="0.25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3"/>
      <c r="R112" s="33"/>
      <c r="S112" s="3"/>
      <c r="T112" s="3"/>
      <c r="U112" s="33"/>
      <c r="V112" s="33"/>
      <c r="W112" s="3"/>
      <c r="X112" s="3"/>
      <c r="Y112" s="4"/>
      <c r="Z112" s="4"/>
      <c r="AA112" s="3"/>
      <c r="AB112" s="3"/>
      <c r="AC112" s="3"/>
    </row>
    <row r="113" spans="1:29" ht="12" customHeight="1" x14ac:dyDescent="0.25">
      <c r="A113" s="1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3"/>
      <c r="R113" s="33"/>
      <c r="S113" s="3"/>
      <c r="T113" s="3"/>
      <c r="U113" s="33"/>
      <c r="V113" s="33"/>
      <c r="W113" s="3"/>
      <c r="X113" s="3"/>
      <c r="Y113" s="4"/>
      <c r="Z113" s="4"/>
      <c r="AA113" s="3"/>
      <c r="AB113" s="3"/>
      <c r="AC113" s="3"/>
    </row>
    <row r="114" spans="1:29" ht="12" customHeight="1" x14ac:dyDescent="0.25">
      <c r="A114" s="1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3"/>
      <c r="R114" s="33"/>
      <c r="S114" s="3"/>
      <c r="T114" s="3"/>
      <c r="U114" s="33"/>
      <c r="V114" s="33"/>
      <c r="W114" s="3"/>
      <c r="X114" s="3"/>
      <c r="Y114" s="4"/>
      <c r="Z114" s="4"/>
      <c r="AA114" s="3"/>
      <c r="AB114" s="3"/>
      <c r="AC114" s="3"/>
    </row>
    <row r="115" spans="1:29" ht="12" customHeight="1" x14ac:dyDescent="0.25">
      <c r="A115" s="1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3"/>
      <c r="R115" s="33"/>
      <c r="S115" s="3"/>
      <c r="T115" s="3"/>
      <c r="U115" s="33"/>
      <c r="V115" s="33"/>
      <c r="W115" s="3"/>
      <c r="X115" s="3"/>
      <c r="Y115" s="4"/>
      <c r="Z115" s="4"/>
      <c r="AA115" s="3"/>
      <c r="AB115" s="3"/>
      <c r="AC115" s="3"/>
    </row>
    <row r="116" spans="1:29" ht="12" customHeight="1" x14ac:dyDescent="0.25">
      <c r="A116" s="1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3"/>
      <c r="R116" s="33"/>
      <c r="S116" s="3"/>
      <c r="T116" s="3"/>
      <c r="U116" s="33"/>
      <c r="V116" s="33"/>
      <c r="W116" s="3"/>
      <c r="X116" s="3"/>
      <c r="Y116" s="4"/>
      <c r="Z116" s="4"/>
      <c r="AA116" s="3"/>
      <c r="AB116" s="3"/>
      <c r="AC116" s="3"/>
    </row>
    <row r="117" spans="1:29" ht="12" customHeight="1" x14ac:dyDescent="0.25">
      <c r="A117" s="1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3"/>
      <c r="R117" s="33"/>
      <c r="S117" s="3"/>
      <c r="T117" s="3"/>
      <c r="U117" s="33"/>
      <c r="V117" s="33"/>
      <c r="W117" s="3"/>
      <c r="X117" s="3"/>
      <c r="Y117" s="4"/>
      <c r="Z117" s="4"/>
      <c r="AA117" s="3"/>
      <c r="AB117" s="3"/>
      <c r="AC117" s="3"/>
    </row>
    <row r="118" spans="1:29" ht="12" customHeight="1" x14ac:dyDescent="0.25">
      <c r="A118" s="1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3"/>
      <c r="R118" s="33"/>
      <c r="S118" s="3"/>
      <c r="T118" s="3"/>
      <c r="U118" s="33"/>
      <c r="V118" s="33"/>
      <c r="W118" s="3"/>
      <c r="X118" s="3"/>
      <c r="Y118" s="4"/>
      <c r="Z118" s="4"/>
      <c r="AA118" s="3"/>
      <c r="AB118" s="3"/>
      <c r="AC118" s="3"/>
    </row>
    <row r="119" spans="1:29" ht="12" customHeight="1" x14ac:dyDescent="0.25">
      <c r="A119" s="1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3"/>
      <c r="R119" s="33"/>
      <c r="S119" s="3"/>
      <c r="T119" s="3"/>
      <c r="U119" s="33"/>
      <c r="V119" s="33"/>
      <c r="W119" s="3"/>
      <c r="X119" s="3"/>
      <c r="Y119" s="4"/>
      <c r="Z119" s="4"/>
      <c r="AA119" s="3"/>
      <c r="AB119" s="3"/>
      <c r="AC119" s="3"/>
    </row>
    <row r="120" spans="1:29" ht="12" customHeight="1" x14ac:dyDescent="0.25">
      <c r="A120" s="1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3"/>
      <c r="R120" s="33"/>
      <c r="S120" s="3"/>
      <c r="T120" s="3"/>
      <c r="U120" s="33"/>
      <c r="V120" s="33"/>
      <c r="W120" s="3"/>
      <c r="X120" s="3"/>
      <c r="Y120" s="4"/>
      <c r="Z120" s="4"/>
      <c r="AA120" s="3"/>
      <c r="AB120" s="3"/>
      <c r="AC120" s="3"/>
    </row>
    <row r="121" spans="1:29" ht="12" customHeight="1" x14ac:dyDescent="0.25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3"/>
      <c r="R121" s="33"/>
      <c r="S121" s="3"/>
      <c r="T121" s="3"/>
      <c r="U121" s="33"/>
      <c r="V121" s="33"/>
      <c r="W121" s="3"/>
      <c r="X121" s="3"/>
      <c r="Y121" s="4"/>
      <c r="Z121" s="4"/>
      <c r="AA121" s="3"/>
      <c r="AB121" s="3"/>
      <c r="AC121" s="3"/>
    </row>
    <row r="122" spans="1:29" ht="12" customHeight="1" x14ac:dyDescent="0.25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3"/>
      <c r="R122" s="33"/>
      <c r="S122" s="3"/>
      <c r="T122" s="3"/>
      <c r="U122" s="33"/>
      <c r="V122" s="33"/>
      <c r="W122" s="3"/>
      <c r="X122" s="3"/>
      <c r="Y122" s="4"/>
      <c r="Z122" s="4"/>
      <c r="AA122" s="3"/>
      <c r="AB122" s="3"/>
      <c r="AC122" s="3"/>
    </row>
    <row r="123" spans="1:29" ht="12" customHeight="1" x14ac:dyDescent="0.25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3"/>
      <c r="R123" s="33"/>
      <c r="S123" s="3"/>
      <c r="T123" s="3"/>
      <c r="U123" s="33"/>
      <c r="V123" s="33"/>
      <c r="W123" s="3"/>
      <c r="X123" s="3"/>
      <c r="Y123" s="4"/>
      <c r="Z123" s="4"/>
      <c r="AA123" s="3"/>
      <c r="AB123" s="3"/>
      <c r="AC123" s="3"/>
    </row>
    <row r="124" spans="1:29" ht="12" customHeight="1" x14ac:dyDescent="0.25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3"/>
      <c r="R124" s="33"/>
      <c r="S124" s="3"/>
      <c r="T124" s="3"/>
      <c r="U124" s="33"/>
      <c r="V124" s="33"/>
      <c r="W124" s="3"/>
      <c r="X124" s="3"/>
      <c r="Y124" s="4"/>
      <c r="Z124" s="4"/>
      <c r="AA124" s="3"/>
      <c r="AB124" s="3"/>
      <c r="AC124" s="3"/>
    </row>
    <row r="125" spans="1:29" ht="12" customHeight="1" x14ac:dyDescent="0.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3"/>
      <c r="R125" s="33"/>
      <c r="S125" s="3"/>
      <c r="T125" s="3"/>
      <c r="U125" s="33"/>
      <c r="V125" s="33"/>
      <c r="W125" s="3"/>
      <c r="X125" s="3"/>
      <c r="Y125" s="4"/>
      <c r="Z125" s="4"/>
      <c r="AA125" s="3"/>
      <c r="AB125" s="3"/>
      <c r="AC125" s="3"/>
    </row>
    <row r="126" spans="1:29" ht="12" customHeight="1" x14ac:dyDescent="0.25">
      <c r="A126" s="1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3"/>
      <c r="R126" s="33"/>
      <c r="S126" s="3"/>
      <c r="T126" s="3"/>
      <c r="U126" s="33"/>
      <c r="V126" s="33"/>
      <c r="W126" s="3"/>
      <c r="X126" s="3"/>
      <c r="Y126" s="4"/>
      <c r="Z126" s="4"/>
      <c r="AA126" s="3"/>
      <c r="AB126" s="3"/>
      <c r="AC126" s="3"/>
    </row>
    <row r="127" spans="1:29" ht="12" customHeight="1" x14ac:dyDescent="0.25">
      <c r="A127" s="1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3"/>
      <c r="R127" s="33"/>
      <c r="S127" s="3"/>
      <c r="T127" s="3"/>
      <c r="U127" s="33"/>
      <c r="V127" s="33"/>
      <c r="W127" s="3"/>
      <c r="X127" s="3"/>
      <c r="Y127" s="4"/>
      <c r="Z127" s="4"/>
      <c r="AA127" s="3"/>
      <c r="AB127" s="3"/>
      <c r="AC127" s="3"/>
    </row>
    <row r="128" spans="1:29" ht="12" customHeight="1" x14ac:dyDescent="0.25">
      <c r="A128" s="1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3"/>
      <c r="R128" s="33"/>
      <c r="S128" s="3"/>
      <c r="T128" s="3"/>
      <c r="U128" s="33"/>
      <c r="V128" s="33"/>
      <c r="W128" s="3"/>
      <c r="X128" s="3"/>
      <c r="Y128" s="4"/>
      <c r="Z128" s="4"/>
      <c r="AA128" s="3"/>
      <c r="AB128" s="3"/>
      <c r="AC128" s="3"/>
    </row>
    <row r="129" spans="1:29" ht="12" customHeight="1" x14ac:dyDescent="0.25">
      <c r="A129" s="1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3"/>
      <c r="R129" s="33"/>
      <c r="S129" s="3"/>
      <c r="T129" s="3"/>
      <c r="U129" s="33"/>
      <c r="V129" s="33"/>
      <c r="W129" s="3"/>
      <c r="X129" s="3"/>
      <c r="Y129" s="4"/>
      <c r="Z129" s="4"/>
      <c r="AA129" s="3"/>
      <c r="AB129" s="3"/>
      <c r="AC129" s="3"/>
    </row>
    <row r="130" spans="1:29" ht="12" customHeight="1" x14ac:dyDescent="0.25">
      <c r="A130" s="1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3"/>
      <c r="R130" s="33"/>
      <c r="S130" s="3"/>
      <c r="T130" s="3"/>
      <c r="U130" s="33"/>
      <c r="V130" s="33"/>
      <c r="W130" s="3"/>
      <c r="X130" s="3"/>
      <c r="Y130" s="4"/>
      <c r="Z130" s="4"/>
      <c r="AA130" s="3"/>
      <c r="AB130" s="3"/>
      <c r="AC130" s="3"/>
    </row>
    <row r="131" spans="1:29" ht="12" customHeight="1" x14ac:dyDescent="0.25">
      <c r="A131" s="1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3"/>
      <c r="R131" s="33"/>
      <c r="S131" s="3"/>
      <c r="T131" s="3"/>
      <c r="U131" s="33"/>
      <c r="V131" s="33"/>
      <c r="W131" s="3"/>
      <c r="X131" s="3"/>
      <c r="Y131" s="4"/>
      <c r="Z131" s="4"/>
      <c r="AA131" s="3"/>
      <c r="AB131" s="3"/>
      <c r="AC131" s="3"/>
    </row>
    <row r="132" spans="1:29" ht="12" customHeight="1" x14ac:dyDescent="0.25">
      <c r="A132" s="1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3"/>
      <c r="R132" s="33"/>
      <c r="S132" s="3"/>
      <c r="T132" s="3"/>
      <c r="U132" s="33"/>
      <c r="V132" s="33"/>
      <c r="W132" s="3"/>
      <c r="X132" s="3"/>
      <c r="Y132" s="4"/>
      <c r="Z132" s="4"/>
      <c r="AA132" s="3"/>
      <c r="AB132" s="3"/>
      <c r="AC132" s="3"/>
    </row>
    <row r="133" spans="1:29" ht="12" customHeight="1" x14ac:dyDescent="0.25">
      <c r="A133" s="1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3"/>
      <c r="R133" s="33"/>
      <c r="S133" s="3"/>
      <c r="T133" s="3"/>
      <c r="U133" s="33"/>
      <c r="V133" s="33"/>
      <c r="W133" s="3"/>
      <c r="X133" s="3"/>
      <c r="Y133" s="4"/>
      <c r="Z133" s="4"/>
      <c r="AA133" s="3"/>
      <c r="AB133" s="3"/>
      <c r="AC133" s="3"/>
    </row>
    <row r="134" spans="1:29" ht="12" customHeight="1" x14ac:dyDescent="0.25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3"/>
      <c r="R134" s="33"/>
      <c r="S134" s="3"/>
      <c r="T134" s="3"/>
      <c r="U134" s="33"/>
      <c r="V134" s="33"/>
      <c r="W134" s="3"/>
      <c r="X134" s="3"/>
      <c r="Y134" s="4"/>
      <c r="Z134" s="4"/>
      <c r="AA134" s="3"/>
      <c r="AB134" s="3"/>
      <c r="AC134" s="3"/>
    </row>
    <row r="135" spans="1:29" ht="12" customHeight="1" x14ac:dyDescent="0.2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3"/>
      <c r="R135" s="33"/>
      <c r="S135" s="3"/>
      <c r="T135" s="3"/>
      <c r="U135" s="33"/>
      <c r="V135" s="33"/>
      <c r="W135" s="3"/>
      <c r="X135" s="3"/>
      <c r="Y135" s="4"/>
      <c r="Z135" s="4"/>
      <c r="AA135" s="3"/>
      <c r="AB135" s="3"/>
      <c r="AC135" s="3"/>
    </row>
    <row r="136" spans="1:29" ht="12" customHeight="1" x14ac:dyDescent="0.25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3"/>
      <c r="R136" s="33"/>
      <c r="S136" s="3"/>
      <c r="T136" s="3"/>
      <c r="U136" s="33"/>
      <c r="V136" s="33"/>
      <c r="W136" s="3"/>
      <c r="X136" s="3"/>
      <c r="Y136" s="4"/>
      <c r="Z136" s="4"/>
      <c r="AA136" s="3"/>
      <c r="AB136" s="3"/>
      <c r="AC136" s="3"/>
    </row>
    <row r="137" spans="1:29" ht="12" customHeight="1" x14ac:dyDescent="0.25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3"/>
      <c r="R137" s="33"/>
      <c r="S137" s="3"/>
      <c r="T137" s="3"/>
      <c r="U137" s="33"/>
      <c r="V137" s="33"/>
      <c r="W137" s="3"/>
      <c r="X137" s="3"/>
      <c r="Y137" s="4"/>
      <c r="Z137" s="4"/>
      <c r="AA137" s="3"/>
      <c r="AB137" s="3"/>
      <c r="AC137" s="3"/>
    </row>
    <row r="138" spans="1:29" ht="12" customHeight="1" x14ac:dyDescent="0.25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3"/>
      <c r="R138" s="33"/>
      <c r="S138" s="3"/>
      <c r="T138" s="3"/>
      <c r="U138" s="33"/>
      <c r="V138" s="33"/>
      <c r="W138" s="3"/>
      <c r="X138" s="3"/>
      <c r="Y138" s="4"/>
      <c r="Z138" s="4"/>
      <c r="AA138" s="3"/>
      <c r="AB138" s="3"/>
      <c r="AC138" s="3"/>
    </row>
    <row r="139" spans="1:29" ht="12" customHeight="1" x14ac:dyDescent="0.25">
      <c r="A139" s="1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3"/>
      <c r="R139" s="33"/>
      <c r="S139" s="3"/>
      <c r="T139" s="3"/>
      <c r="U139" s="33"/>
      <c r="V139" s="33"/>
      <c r="W139" s="3"/>
      <c r="X139" s="3"/>
      <c r="Y139" s="4"/>
      <c r="Z139" s="4"/>
      <c r="AA139" s="3"/>
      <c r="AB139" s="3"/>
      <c r="AC139" s="3"/>
    </row>
    <row r="140" spans="1:29" ht="12" customHeight="1" x14ac:dyDescent="0.25">
      <c r="A140" s="1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3"/>
      <c r="R140" s="33"/>
      <c r="S140" s="3"/>
      <c r="T140" s="3"/>
      <c r="U140" s="33"/>
      <c r="V140" s="33"/>
      <c r="W140" s="3"/>
      <c r="X140" s="3"/>
      <c r="Y140" s="4"/>
      <c r="Z140" s="4"/>
      <c r="AA140" s="3"/>
      <c r="AB140" s="3"/>
      <c r="AC140" s="3"/>
    </row>
    <row r="141" spans="1:29" ht="12" customHeight="1" x14ac:dyDescent="0.25">
      <c r="A141" s="1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3"/>
      <c r="R141" s="33"/>
      <c r="S141" s="3"/>
      <c r="T141" s="3"/>
      <c r="U141" s="33"/>
      <c r="V141" s="33"/>
      <c r="W141" s="3"/>
      <c r="X141" s="3"/>
      <c r="Y141" s="4"/>
      <c r="Z141" s="4"/>
      <c r="AA141" s="3"/>
      <c r="AB141" s="3"/>
      <c r="AC141" s="3"/>
    </row>
    <row r="142" spans="1:29" ht="12" customHeight="1" x14ac:dyDescent="0.25">
      <c r="A142" s="1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3"/>
      <c r="R142" s="33"/>
      <c r="S142" s="3"/>
      <c r="T142" s="3"/>
      <c r="U142" s="33"/>
      <c r="V142" s="33"/>
      <c r="W142" s="3"/>
      <c r="X142" s="3"/>
      <c r="Y142" s="4"/>
      <c r="Z142" s="4"/>
      <c r="AA142" s="3"/>
      <c r="AB142" s="3"/>
      <c r="AC142" s="3"/>
    </row>
    <row r="143" spans="1:29" ht="12" customHeight="1" x14ac:dyDescent="0.25">
      <c r="A143" s="1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3"/>
      <c r="R143" s="33"/>
      <c r="S143" s="3"/>
      <c r="T143" s="3"/>
      <c r="U143" s="33"/>
      <c r="V143" s="33"/>
      <c r="W143" s="3"/>
      <c r="X143" s="3"/>
      <c r="Y143" s="4"/>
      <c r="Z143" s="4"/>
      <c r="AA143" s="3"/>
      <c r="AB143" s="3"/>
      <c r="AC143" s="3"/>
    </row>
    <row r="144" spans="1:29" ht="12" customHeight="1" x14ac:dyDescent="0.25">
      <c r="A144" s="1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3"/>
      <c r="R144" s="33"/>
      <c r="S144" s="3"/>
      <c r="T144" s="3"/>
      <c r="U144" s="33"/>
      <c r="V144" s="33"/>
      <c r="W144" s="3"/>
      <c r="X144" s="3"/>
      <c r="Y144" s="4"/>
      <c r="Z144" s="4"/>
      <c r="AA144" s="3"/>
      <c r="AB144" s="3"/>
      <c r="AC144" s="3"/>
    </row>
    <row r="145" spans="1:29" ht="12" customHeight="1" x14ac:dyDescent="0.25">
      <c r="A145" s="1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3"/>
      <c r="R145" s="33"/>
      <c r="S145" s="3"/>
      <c r="T145" s="3"/>
      <c r="U145" s="33"/>
      <c r="V145" s="33"/>
      <c r="W145" s="3"/>
      <c r="X145" s="3"/>
      <c r="Y145" s="4"/>
      <c r="Z145" s="4"/>
      <c r="AA145" s="3"/>
      <c r="AB145" s="3"/>
      <c r="AC145" s="3"/>
    </row>
    <row r="146" spans="1:29" ht="12" customHeight="1" x14ac:dyDescent="0.25">
      <c r="A146" s="1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3"/>
      <c r="R146" s="33"/>
      <c r="S146" s="3"/>
      <c r="T146" s="3"/>
      <c r="U146" s="33"/>
      <c r="V146" s="33"/>
      <c r="W146" s="3"/>
      <c r="X146" s="3"/>
      <c r="Y146" s="4"/>
      <c r="Z146" s="4"/>
      <c r="AA146" s="3"/>
      <c r="AB146" s="3"/>
      <c r="AC146" s="3"/>
    </row>
    <row r="147" spans="1:29" ht="12" customHeight="1" x14ac:dyDescent="0.25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3"/>
      <c r="R147" s="33"/>
      <c r="S147" s="3"/>
      <c r="T147" s="3"/>
      <c r="U147" s="33"/>
      <c r="V147" s="33"/>
      <c r="W147" s="3"/>
      <c r="X147" s="3"/>
      <c r="Y147" s="4"/>
      <c r="Z147" s="4"/>
      <c r="AA147" s="3"/>
      <c r="AB147" s="3"/>
      <c r="AC147" s="3"/>
    </row>
    <row r="148" spans="1:29" ht="12" customHeight="1" x14ac:dyDescent="0.25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3"/>
      <c r="R148" s="33"/>
      <c r="S148" s="3"/>
      <c r="T148" s="3"/>
      <c r="U148" s="33"/>
      <c r="V148" s="33"/>
      <c r="W148" s="3"/>
      <c r="X148" s="3"/>
      <c r="Y148" s="4"/>
      <c r="Z148" s="4"/>
      <c r="AA148" s="3"/>
      <c r="AB148" s="3"/>
      <c r="AC148" s="3"/>
    </row>
    <row r="149" spans="1:29" ht="12" customHeight="1" x14ac:dyDescent="0.25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3"/>
      <c r="R149" s="33"/>
      <c r="S149" s="3"/>
      <c r="T149" s="3"/>
      <c r="U149" s="33"/>
      <c r="V149" s="33"/>
      <c r="W149" s="3"/>
      <c r="X149" s="3"/>
      <c r="Y149" s="4"/>
      <c r="Z149" s="4"/>
      <c r="AA149" s="3"/>
      <c r="AB149" s="3"/>
      <c r="AC149" s="3"/>
    </row>
    <row r="150" spans="1:29" ht="12" customHeight="1" x14ac:dyDescent="0.25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3"/>
      <c r="R150" s="33"/>
      <c r="S150" s="3"/>
      <c r="T150" s="3"/>
      <c r="U150" s="33"/>
      <c r="V150" s="33"/>
      <c r="W150" s="3"/>
      <c r="X150" s="3"/>
      <c r="Y150" s="4"/>
      <c r="Z150" s="4"/>
      <c r="AA150" s="3"/>
      <c r="AB150" s="3"/>
      <c r="AC150" s="3"/>
    </row>
    <row r="151" spans="1:29" ht="12" customHeight="1" x14ac:dyDescent="0.25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3"/>
      <c r="R151" s="33"/>
      <c r="S151" s="3"/>
      <c r="T151" s="3"/>
      <c r="U151" s="33"/>
      <c r="V151" s="33"/>
      <c r="W151" s="3"/>
      <c r="X151" s="3"/>
      <c r="Y151" s="4"/>
      <c r="Z151" s="4"/>
      <c r="AA151" s="3"/>
      <c r="AB151" s="3"/>
      <c r="AC151" s="3"/>
    </row>
    <row r="152" spans="1:29" ht="12" customHeight="1" x14ac:dyDescent="0.25">
      <c r="A152" s="1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3"/>
      <c r="R152" s="33"/>
      <c r="S152" s="3"/>
      <c r="T152" s="3"/>
      <c r="U152" s="33"/>
      <c r="V152" s="33"/>
      <c r="W152" s="3"/>
      <c r="X152" s="3"/>
      <c r="Y152" s="4"/>
      <c r="Z152" s="4"/>
      <c r="AA152" s="3"/>
      <c r="AB152" s="3"/>
      <c r="AC152" s="3"/>
    </row>
    <row r="153" spans="1:29" ht="12" customHeight="1" x14ac:dyDescent="0.25">
      <c r="A153" s="1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3"/>
      <c r="R153" s="33"/>
      <c r="S153" s="3"/>
      <c r="T153" s="3"/>
      <c r="U153" s="33"/>
      <c r="V153" s="33"/>
      <c r="W153" s="3"/>
      <c r="X153" s="3"/>
      <c r="Y153" s="4"/>
      <c r="Z153" s="4"/>
      <c r="AA153" s="3"/>
      <c r="AB153" s="3"/>
      <c r="AC153" s="3"/>
    </row>
    <row r="154" spans="1:29" ht="12" customHeight="1" x14ac:dyDescent="0.25">
      <c r="A154" s="1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3"/>
      <c r="R154" s="33"/>
      <c r="S154" s="3"/>
      <c r="T154" s="3"/>
      <c r="U154" s="33"/>
      <c r="V154" s="33"/>
      <c r="W154" s="3"/>
      <c r="X154" s="3"/>
      <c r="Y154" s="4"/>
      <c r="Z154" s="4"/>
      <c r="AA154" s="3"/>
      <c r="AB154" s="3"/>
      <c r="AC154" s="3"/>
    </row>
    <row r="155" spans="1:29" ht="12" customHeight="1" x14ac:dyDescent="0.25">
      <c r="A155" s="1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3"/>
      <c r="R155" s="33"/>
      <c r="S155" s="3"/>
      <c r="T155" s="3"/>
      <c r="U155" s="33"/>
      <c r="V155" s="33"/>
      <c r="W155" s="3"/>
      <c r="X155" s="3"/>
      <c r="Y155" s="4"/>
      <c r="Z155" s="4"/>
      <c r="AA155" s="3"/>
      <c r="AB155" s="3"/>
      <c r="AC155" s="3"/>
    </row>
    <row r="156" spans="1:29" ht="12" customHeight="1" x14ac:dyDescent="0.25">
      <c r="A156" s="1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3"/>
      <c r="R156" s="33"/>
      <c r="S156" s="3"/>
      <c r="T156" s="3"/>
      <c r="U156" s="33"/>
      <c r="V156" s="33"/>
      <c r="W156" s="3"/>
      <c r="X156" s="3"/>
      <c r="Y156" s="4"/>
      <c r="Z156" s="4"/>
      <c r="AA156" s="3"/>
      <c r="AB156" s="3"/>
      <c r="AC156" s="3"/>
    </row>
    <row r="157" spans="1:29" ht="12" customHeight="1" x14ac:dyDescent="0.25">
      <c r="A157" s="1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3"/>
      <c r="R157" s="33"/>
      <c r="S157" s="3"/>
      <c r="T157" s="3"/>
      <c r="U157" s="33"/>
      <c r="V157" s="33"/>
      <c r="W157" s="3"/>
      <c r="X157" s="3"/>
      <c r="Y157" s="4"/>
      <c r="Z157" s="4"/>
      <c r="AA157" s="3"/>
      <c r="AB157" s="3"/>
      <c r="AC157" s="3"/>
    </row>
    <row r="158" spans="1:29" ht="12" customHeight="1" x14ac:dyDescent="0.25">
      <c r="A158" s="1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3"/>
      <c r="R158" s="33"/>
      <c r="S158" s="3"/>
      <c r="T158" s="3"/>
      <c r="U158" s="33"/>
      <c r="V158" s="33"/>
      <c r="W158" s="3"/>
      <c r="X158" s="3"/>
      <c r="Y158" s="4"/>
      <c r="Z158" s="4"/>
      <c r="AA158" s="3"/>
      <c r="AB158" s="3"/>
      <c r="AC158" s="3"/>
    </row>
    <row r="159" spans="1:29" ht="12" customHeight="1" x14ac:dyDescent="0.25">
      <c r="A159" s="1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3"/>
      <c r="R159" s="33"/>
      <c r="S159" s="3"/>
      <c r="T159" s="3"/>
      <c r="U159" s="33"/>
      <c r="V159" s="33"/>
      <c r="W159" s="3"/>
      <c r="X159" s="3"/>
      <c r="Y159" s="4"/>
      <c r="Z159" s="4"/>
      <c r="AA159" s="3"/>
      <c r="AB159" s="3"/>
      <c r="AC159" s="3"/>
    </row>
    <row r="160" spans="1:29" ht="12" customHeight="1" x14ac:dyDescent="0.25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3"/>
      <c r="R160" s="33"/>
      <c r="S160" s="3"/>
      <c r="T160" s="3"/>
      <c r="U160" s="33"/>
      <c r="V160" s="33"/>
      <c r="W160" s="3"/>
      <c r="X160" s="3"/>
      <c r="Y160" s="4"/>
      <c r="Z160" s="4"/>
      <c r="AA160" s="3"/>
      <c r="AB160" s="3"/>
      <c r="AC160" s="3"/>
    </row>
    <row r="161" spans="1:29" ht="12" customHeight="1" x14ac:dyDescent="0.25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3"/>
      <c r="R161" s="33"/>
      <c r="S161" s="3"/>
      <c r="T161" s="3"/>
      <c r="U161" s="33"/>
      <c r="V161" s="33"/>
      <c r="W161" s="3"/>
      <c r="X161" s="3"/>
      <c r="Y161" s="4"/>
      <c r="Z161" s="4"/>
      <c r="AA161" s="3"/>
      <c r="AB161" s="3"/>
      <c r="AC161" s="3"/>
    </row>
    <row r="162" spans="1:29" ht="12" customHeight="1" x14ac:dyDescent="0.25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3"/>
      <c r="R162" s="33"/>
      <c r="S162" s="3"/>
      <c r="T162" s="3"/>
      <c r="U162" s="33"/>
      <c r="V162" s="33"/>
      <c r="W162" s="3"/>
      <c r="X162" s="3"/>
      <c r="Y162" s="4"/>
      <c r="Z162" s="4"/>
      <c r="AA162" s="3"/>
      <c r="AB162" s="3"/>
      <c r="AC162" s="3"/>
    </row>
    <row r="163" spans="1:29" ht="12" customHeight="1" x14ac:dyDescent="0.25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3"/>
      <c r="R163" s="33"/>
      <c r="S163" s="3"/>
      <c r="T163" s="3"/>
      <c r="U163" s="33"/>
      <c r="V163" s="33"/>
      <c r="W163" s="3"/>
      <c r="X163" s="3"/>
      <c r="Y163" s="4"/>
      <c r="Z163" s="4"/>
      <c r="AA163" s="3"/>
      <c r="AB163" s="3"/>
      <c r="AC163" s="3"/>
    </row>
    <row r="164" spans="1:29" ht="12" customHeight="1" x14ac:dyDescent="0.25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3"/>
      <c r="R164" s="33"/>
      <c r="S164" s="3"/>
      <c r="T164" s="3"/>
      <c r="U164" s="33"/>
      <c r="V164" s="33"/>
      <c r="W164" s="3"/>
      <c r="X164" s="3"/>
      <c r="Y164" s="4"/>
      <c r="Z164" s="4"/>
      <c r="AA164" s="3"/>
      <c r="AB164" s="3"/>
      <c r="AC164" s="3"/>
    </row>
    <row r="165" spans="1:29" ht="12" customHeight="1" x14ac:dyDescent="0.25">
      <c r="A165" s="1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3"/>
      <c r="R165" s="33"/>
      <c r="S165" s="3"/>
      <c r="T165" s="3"/>
      <c r="U165" s="33"/>
      <c r="V165" s="33"/>
      <c r="W165" s="3"/>
      <c r="X165" s="3"/>
      <c r="Y165" s="4"/>
      <c r="Z165" s="4"/>
      <c r="AA165" s="3"/>
      <c r="AB165" s="3"/>
      <c r="AC165" s="3"/>
    </row>
    <row r="166" spans="1:29" ht="12" customHeight="1" x14ac:dyDescent="0.25">
      <c r="A166" s="1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3"/>
      <c r="R166" s="33"/>
      <c r="S166" s="3"/>
      <c r="T166" s="3"/>
      <c r="U166" s="33"/>
      <c r="V166" s="33"/>
      <c r="W166" s="3"/>
      <c r="X166" s="3"/>
      <c r="Y166" s="4"/>
      <c r="Z166" s="4"/>
      <c r="AA166" s="3"/>
      <c r="AB166" s="3"/>
      <c r="AC166" s="3"/>
    </row>
    <row r="167" spans="1:29" ht="12" customHeight="1" x14ac:dyDescent="0.25">
      <c r="A167" s="1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3"/>
      <c r="R167" s="33"/>
      <c r="S167" s="3"/>
      <c r="T167" s="3"/>
      <c r="U167" s="33"/>
      <c r="V167" s="33"/>
      <c r="W167" s="3"/>
      <c r="X167" s="3"/>
      <c r="Y167" s="4"/>
      <c r="Z167" s="4"/>
      <c r="AA167" s="3"/>
      <c r="AB167" s="3"/>
      <c r="AC167" s="3"/>
    </row>
    <row r="168" spans="1:29" ht="12" customHeight="1" x14ac:dyDescent="0.25">
      <c r="A168" s="1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3"/>
      <c r="R168" s="33"/>
      <c r="S168" s="3"/>
      <c r="T168" s="3"/>
      <c r="U168" s="33"/>
      <c r="V168" s="33"/>
      <c r="W168" s="3"/>
      <c r="X168" s="3"/>
      <c r="Y168" s="4"/>
      <c r="Z168" s="4"/>
      <c r="AA168" s="3"/>
      <c r="AB168" s="3"/>
      <c r="AC168" s="3"/>
    </row>
    <row r="169" spans="1:29" ht="12" customHeight="1" x14ac:dyDescent="0.25">
      <c r="A169" s="1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3"/>
      <c r="R169" s="33"/>
      <c r="S169" s="3"/>
      <c r="T169" s="3"/>
      <c r="U169" s="33"/>
      <c r="V169" s="33"/>
      <c r="W169" s="3"/>
      <c r="X169" s="3"/>
      <c r="Y169" s="4"/>
      <c r="Z169" s="4"/>
      <c r="AA169" s="3"/>
      <c r="AB169" s="3"/>
      <c r="AC169" s="3"/>
    </row>
    <row r="170" spans="1:29" ht="12" customHeight="1" x14ac:dyDescent="0.25">
      <c r="A170" s="1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3"/>
      <c r="R170" s="33"/>
      <c r="S170" s="3"/>
      <c r="T170" s="3"/>
      <c r="U170" s="33"/>
      <c r="V170" s="33"/>
      <c r="W170" s="3"/>
      <c r="X170" s="3"/>
      <c r="Y170" s="4"/>
      <c r="Z170" s="4"/>
      <c r="AA170" s="3"/>
      <c r="AB170" s="3"/>
      <c r="AC170" s="3"/>
    </row>
    <row r="171" spans="1:29" ht="12" customHeight="1" x14ac:dyDescent="0.25">
      <c r="A171" s="1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3"/>
      <c r="R171" s="33"/>
      <c r="S171" s="3"/>
      <c r="T171" s="3"/>
      <c r="U171" s="33"/>
      <c r="V171" s="33"/>
      <c r="W171" s="3"/>
      <c r="X171" s="3"/>
      <c r="Y171" s="4"/>
      <c r="Z171" s="4"/>
      <c r="AA171" s="3"/>
      <c r="AB171" s="3"/>
      <c r="AC171" s="3"/>
    </row>
    <row r="172" spans="1:29" ht="12" customHeight="1" x14ac:dyDescent="0.25">
      <c r="A172" s="1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3"/>
      <c r="R172" s="33"/>
      <c r="S172" s="3"/>
      <c r="T172" s="3"/>
      <c r="U172" s="33"/>
      <c r="V172" s="33"/>
      <c r="W172" s="3"/>
      <c r="X172" s="3"/>
      <c r="Y172" s="4"/>
      <c r="Z172" s="4"/>
      <c r="AA172" s="3"/>
      <c r="AB172" s="3"/>
      <c r="AC172" s="3"/>
    </row>
    <row r="173" spans="1:29" ht="12" customHeight="1" x14ac:dyDescent="0.25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3"/>
      <c r="R173" s="33"/>
      <c r="S173" s="3"/>
      <c r="T173" s="3"/>
      <c r="U173" s="33"/>
      <c r="V173" s="33"/>
      <c r="W173" s="3"/>
      <c r="X173" s="3"/>
      <c r="Y173" s="4"/>
      <c r="Z173" s="4"/>
      <c r="AA173" s="3"/>
      <c r="AB173" s="3"/>
      <c r="AC173" s="3"/>
    </row>
    <row r="174" spans="1:29" ht="12" customHeight="1" x14ac:dyDescent="0.25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3"/>
      <c r="R174" s="33"/>
      <c r="S174" s="3"/>
      <c r="T174" s="3"/>
      <c r="U174" s="33"/>
      <c r="V174" s="33"/>
      <c r="W174" s="3"/>
      <c r="X174" s="3"/>
      <c r="Y174" s="4"/>
      <c r="Z174" s="4"/>
      <c r="AA174" s="3"/>
      <c r="AB174" s="3"/>
      <c r="AC174" s="3"/>
    </row>
    <row r="175" spans="1:29" ht="12" customHeight="1" x14ac:dyDescent="0.2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3"/>
      <c r="R175" s="33"/>
      <c r="S175" s="3"/>
      <c r="T175" s="3"/>
      <c r="U175" s="33"/>
      <c r="V175" s="33"/>
      <c r="W175" s="3"/>
      <c r="X175" s="3"/>
      <c r="Y175" s="4"/>
      <c r="Z175" s="4"/>
      <c r="AA175" s="3"/>
      <c r="AB175" s="3"/>
      <c r="AC175" s="3"/>
    </row>
    <row r="176" spans="1:29" ht="12" customHeight="1" x14ac:dyDescent="0.25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3"/>
      <c r="R176" s="33"/>
      <c r="S176" s="3"/>
      <c r="T176" s="3"/>
      <c r="U176" s="33"/>
      <c r="V176" s="33"/>
      <c r="W176" s="3"/>
      <c r="X176" s="3"/>
      <c r="Y176" s="4"/>
      <c r="Z176" s="4"/>
      <c r="AA176" s="3"/>
      <c r="AB176" s="3"/>
      <c r="AC176" s="3"/>
    </row>
    <row r="177" spans="1:29" ht="12" customHeight="1" x14ac:dyDescent="0.25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3"/>
      <c r="R177" s="33"/>
      <c r="S177" s="3"/>
      <c r="T177" s="3"/>
      <c r="U177" s="33"/>
      <c r="V177" s="33"/>
      <c r="W177" s="3"/>
      <c r="X177" s="3"/>
      <c r="Y177" s="4"/>
      <c r="Z177" s="4"/>
      <c r="AA177" s="3"/>
      <c r="AB177" s="3"/>
      <c r="AC177" s="3"/>
    </row>
    <row r="178" spans="1:29" ht="12" customHeight="1" x14ac:dyDescent="0.25">
      <c r="A178" s="1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3"/>
      <c r="R178" s="33"/>
      <c r="S178" s="3"/>
      <c r="T178" s="3"/>
      <c r="U178" s="33"/>
      <c r="V178" s="33"/>
      <c r="W178" s="3"/>
      <c r="X178" s="3"/>
      <c r="Y178" s="4"/>
      <c r="Z178" s="4"/>
      <c r="AA178" s="3"/>
      <c r="AB178" s="3"/>
      <c r="AC178" s="3"/>
    </row>
    <row r="179" spans="1:29" ht="12" customHeight="1" x14ac:dyDescent="0.25">
      <c r="A179" s="1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3"/>
      <c r="R179" s="33"/>
      <c r="S179" s="3"/>
      <c r="T179" s="3"/>
      <c r="U179" s="33"/>
      <c r="V179" s="33"/>
      <c r="W179" s="3"/>
      <c r="X179" s="3"/>
      <c r="Y179" s="4"/>
      <c r="Z179" s="4"/>
      <c r="AA179" s="3"/>
      <c r="AB179" s="3"/>
      <c r="AC179" s="3"/>
    </row>
    <row r="180" spans="1:29" ht="12" customHeight="1" x14ac:dyDescent="0.25">
      <c r="A180" s="1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3"/>
      <c r="R180" s="33"/>
      <c r="S180" s="3"/>
      <c r="T180" s="3"/>
      <c r="U180" s="33"/>
      <c r="V180" s="33"/>
      <c r="W180" s="3"/>
      <c r="X180" s="3"/>
      <c r="Y180" s="4"/>
      <c r="Z180" s="4"/>
      <c r="AA180" s="3"/>
      <c r="AB180" s="3"/>
      <c r="AC180" s="3"/>
    </row>
    <row r="181" spans="1:29" ht="12" customHeight="1" x14ac:dyDescent="0.25">
      <c r="A181" s="1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3"/>
      <c r="R181" s="33"/>
      <c r="S181" s="3"/>
      <c r="T181" s="3"/>
      <c r="U181" s="33"/>
      <c r="V181" s="33"/>
      <c r="W181" s="3"/>
      <c r="X181" s="3"/>
      <c r="Y181" s="4"/>
      <c r="Z181" s="4"/>
      <c r="AA181" s="3"/>
      <c r="AB181" s="3"/>
      <c r="AC181" s="3"/>
    </row>
    <row r="182" spans="1:29" ht="12" customHeight="1" x14ac:dyDescent="0.25">
      <c r="A182" s="1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3"/>
      <c r="R182" s="33"/>
      <c r="S182" s="3"/>
      <c r="T182" s="3"/>
      <c r="U182" s="33"/>
      <c r="V182" s="33"/>
      <c r="W182" s="3"/>
      <c r="X182" s="3"/>
      <c r="Y182" s="4"/>
      <c r="Z182" s="4"/>
      <c r="AA182" s="3"/>
      <c r="AB182" s="3"/>
      <c r="AC182" s="3"/>
    </row>
    <row r="183" spans="1:29" ht="12" customHeight="1" x14ac:dyDescent="0.25">
      <c r="A183" s="1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3"/>
      <c r="R183" s="33"/>
      <c r="S183" s="3"/>
      <c r="T183" s="3"/>
      <c r="U183" s="33"/>
      <c r="V183" s="33"/>
      <c r="W183" s="3"/>
      <c r="X183" s="3"/>
      <c r="Y183" s="4"/>
      <c r="Z183" s="4"/>
      <c r="AA183" s="3"/>
      <c r="AB183" s="3"/>
      <c r="AC183" s="3"/>
    </row>
    <row r="184" spans="1:29" ht="12" customHeight="1" x14ac:dyDescent="0.25">
      <c r="A184" s="1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3"/>
      <c r="R184" s="33"/>
      <c r="S184" s="3"/>
      <c r="T184" s="3"/>
      <c r="U184" s="33"/>
      <c r="V184" s="33"/>
      <c r="W184" s="3"/>
      <c r="X184" s="3"/>
      <c r="Y184" s="4"/>
      <c r="Z184" s="4"/>
      <c r="AA184" s="3"/>
      <c r="AB184" s="3"/>
      <c r="AC184" s="3"/>
    </row>
    <row r="185" spans="1:29" ht="12" customHeight="1" x14ac:dyDescent="0.25">
      <c r="A185" s="1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3"/>
      <c r="R185" s="33"/>
      <c r="S185" s="3"/>
      <c r="T185" s="3"/>
      <c r="U185" s="33"/>
      <c r="V185" s="33"/>
      <c r="W185" s="3"/>
      <c r="X185" s="3"/>
      <c r="Y185" s="4"/>
      <c r="Z185" s="4"/>
      <c r="AA185" s="3"/>
      <c r="AB185" s="3"/>
      <c r="AC185" s="3"/>
    </row>
    <row r="186" spans="1:29" ht="12" customHeight="1" x14ac:dyDescent="0.25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3"/>
      <c r="R186" s="33"/>
      <c r="S186" s="3"/>
      <c r="T186" s="3"/>
      <c r="U186" s="33"/>
      <c r="V186" s="33"/>
      <c r="W186" s="3"/>
      <c r="X186" s="3"/>
      <c r="Y186" s="4"/>
      <c r="Z186" s="4"/>
      <c r="AA186" s="3"/>
      <c r="AB186" s="3"/>
      <c r="AC186" s="3"/>
    </row>
    <row r="187" spans="1:29" ht="12" customHeight="1" x14ac:dyDescent="0.25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3"/>
      <c r="R187" s="33"/>
      <c r="S187" s="3"/>
      <c r="T187" s="3"/>
      <c r="U187" s="33"/>
      <c r="V187" s="33"/>
      <c r="W187" s="3"/>
      <c r="X187" s="3"/>
      <c r="Y187" s="4"/>
      <c r="Z187" s="4"/>
      <c r="AA187" s="3"/>
      <c r="AB187" s="3"/>
      <c r="AC187" s="3"/>
    </row>
    <row r="188" spans="1:29" ht="12" customHeight="1" x14ac:dyDescent="0.25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3"/>
      <c r="R188" s="33"/>
      <c r="S188" s="3"/>
      <c r="T188" s="3"/>
      <c r="U188" s="33"/>
      <c r="V188" s="33"/>
      <c r="W188" s="3"/>
      <c r="X188" s="3"/>
      <c r="Y188" s="4"/>
      <c r="Z188" s="4"/>
      <c r="AA188" s="3"/>
      <c r="AB188" s="3"/>
      <c r="AC188" s="3"/>
    </row>
    <row r="189" spans="1:29" ht="12" customHeight="1" x14ac:dyDescent="0.25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3"/>
      <c r="R189" s="33"/>
      <c r="S189" s="3"/>
      <c r="T189" s="3"/>
      <c r="U189" s="33"/>
      <c r="V189" s="33"/>
      <c r="W189" s="3"/>
      <c r="X189" s="3"/>
      <c r="Y189" s="4"/>
      <c r="Z189" s="4"/>
      <c r="AA189" s="3"/>
      <c r="AB189" s="3"/>
      <c r="AC189" s="3"/>
    </row>
    <row r="190" spans="1:29" ht="12" customHeight="1" x14ac:dyDescent="0.25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3"/>
      <c r="R190" s="33"/>
      <c r="S190" s="3"/>
      <c r="T190" s="3"/>
      <c r="U190" s="33"/>
      <c r="V190" s="33"/>
      <c r="W190" s="3"/>
      <c r="X190" s="3"/>
      <c r="Y190" s="4"/>
      <c r="Z190" s="4"/>
      <c r="AA190" s="3"/>
      <c r="AB190" s="3"/>
      <c r="AC190" s="3"/>
    </row>
    <row r="191" spans="1:29" ht="12" customHeight="1" x14ac:dyDescent="0.25">
      <c r="A191" s="1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3"/>
      <c r="R191" s="33"/>
      <c r="S191" s="3"/>
      <c r="T191" s="3"/>
      <c r="U191" s="33"/>
      <c r="V191" s="33"/>
      <c r="W191" s="3"/>
      <c r="X191" s="3"/>
      <c r="Y191" s="4"/>
      <c r="Z191" s="4"/>
      <c r="AA191" s="3"/>
      <c r="AB191" s="3"/>
      <c r="AC191" s="3"/>
    </row>
    <row r="192" spans="1:29" ht="12" customHeight="1" x14ac:dyDescent="0.25">
      <c r="A192" s="1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3"/>
      <c r="R192" s="33"/>
      <c r="S192" s="3"/>
      <c r="T192" s="3"/>
      <c r="U192" s="33"/>
      <c r="V192" s="33"/>
      <c r="W192" s="3"/>
      <c r="X192" s="3"/>
      <c r="Y192" s="4"/>
      <c r="Z192" s="4"/>
      <c r="AA192" s="3"/>
      <c r="AB192" s="3"/>
      <c r="AC192" s="3"/>
    </row>
    <row r="193" spans="1:29" ht="12" customHeight="1" x14ac:dyDescent="0.25">
      <c r="A193" s="1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3"/>
      <c r="R193" s="33"/>
      <c r="S193" s="3"/>
      <c r="T193" s="3"/>
      <c r="U193" s="33"/>
      <c r="V193" s="33"/>
      <c r="W193" s="3"/>
      <c r="X193" s="3"/>
      <c r="Y193" s="4"/>
      <c r="Z193" s="4"/>
      <c r="AA193" s="3"/>
      <c r="AB193" s="3"/>
      <c r="AC193" s="3"/>
    </row>
    <row r="194" spans="1:29" ht="12" customHeight="1" x14ac:dyDescent="0.25">
      <c r="A194" s="1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3"/>
      <c r="R194" s="33"/>
      <c r="S194" s="3"/>
      <c r="T194" s="3"/>
      <c r="U194" s="33"/>
      <c r="V194" s="33"/>
      <c r="W194" s="3"/>
      <c r="X194" s="3"/>
      <c r="Y194" s="4"/>
      <c r="Z194" s="4"/>
      <c r="AA194" s="3"/>
      <c r="AB194" s="3"/>
      <c r="AC194" s="3"/>
    </row>
    <row r="195" spans="1:29" ht="12" customHeight="1" x14ac:dyDescent="0.25">
      <c r="A195" s="1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3"/>
      <c r="R195" s="33"/>
      <c r="S195" s="3"/>
      <c r="T195" s="3"/>
      <c r="U195" s="33"/>
      <c r="V195" s="33"/>
      <c r="W195" s="3"/>
      <c r="X195" s="3"/>
      <c r="Y195" s="4"/>
      <c r="Z195" s="4"/>
      <c r="AA195" s="3"/>
      <c r="AB195" s="3"/>
      <c r="AC195" s="3"/>
    </row>
    <row r="196" spans="1:29" ht="12" customHeight="1" x14ac:dyDescent="0.25">
      <c r="A196" s="1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3"/>
      <c r="R196" s="33"/>
      <c r="S196" s="3"/>
      <c r="T196" s="3"/>
      <c r="U196" s="33"/>
      <c r="V196" s="33"/>
      <c r="W196" s="3"/>
      <c r="X196" s="3"/>
      <c r="Y196" s="4"/>
      <c r="Z196" s="4"/>
      <c r="AA196" s="3"/>
      <c r="AB196" s="3"/>
      <c r="AC196" s="3"/>
    </row>
    <row r="197" spans="1:29" ht="12" customHeight="1" x14ac:dyDescent="0.25">
      <c r="A197" s="1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3"/>
      <c r="R197" s="33"/>
      <c r="S197" s="3"/>
      <c r="T197" s="3"/>
      <c r="U197" s="33"/>
      <c r="V197" s="33"/>
      <c r="W197" s="3"/>
      <c r="X197" s="3"/>
      <c r="Y197" s="4"/>
      <c r="Z197" s="4"/>
      <c r="AA197" s="3"/>
      <c r="AB197" s="3"/>
      <c r="AC197" s="3"/>
    </row>
    <row r="198" spans="1:29" ht="12" customHeight="1" x14ac:dyDescent="0.25">
      <c r="A198" s="1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3"/>
      <c r="R198" s="33"/>
      <c r="S198" s="3"/>
      <c r="T198" s="3"/>
      <c r="U198" s="33"/>
      <c r="V198" s="33"/>
      <c r="W198" s="3"/>
      <c r="X198" s="3"/>
      <c r="Y198" s="4"/>
      <c r="Z198" s="4"/>
      <c r="AA198" s="3"/>
      <c r="AB198" s="3"/>
      <c r="AC198" s="3"/>
    </row>
    <row r="199" spans="1:29" ht="12" customHeight="1" x14ac:dyDescent="0.25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3"/>
      <c r="R199" s="33"/>
      <c r="S199" s="3"/>
      <c r="T199" s="3"/>
      <c r="U199" s="33"/>
      <c r="V199" s="33"/>
      <c r="W199" s="3"/>
      <c r="X199" s="3"/>
      <c r="Y199" s="4"/>
      <c r="Z199" s="4"/>
      <c r="AA199" s="3"/>
      <c r="AB199" s="3"/>
      <c r="AC199" s="3"/>
    </row>
    <row r="200" spans="1:29" ht="12" customHeight="1" x14ac:dyDescent="0.25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3"/>
      <c r="R200" s="33"/>
      <c r="S200" s="3"/>
      <c r="T200" s="3"/>
      <c r="U200" s="33"/>
      <c r="V200" s="33"/>
      <c r="W200" s="3"/>
      <c r="X200" s="3"/>
      <c r="Y200" s="4"/>
      <c r="Z200" s="4"/>
      <c r="AA200" s="3"/>
      <c r="AB200" s="3"/>
      <c r="AC200" s="3"/>
    </row>
    <row r="201" spans="1:29" ht="12" customHeight="1" x14ac:dyDescent="0.25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3"/>
      <c r="R201" s="33"/>
      <c r="S201" s="3"/>
      <c r="T201" s="3"/>
      <c r="U201" s="33"/>
      <c r="V201" s="33"/>
      <c r="W201" s="3"/>
      <c r="X201" s="3"/>
      <c r="Y201" s="4"/>
      <c r="Z201" s="4"/>
      <c r="AA201" s="3"/>
      <c r="AB201" s="3"/>
      <c r="AC201" s="3"/>
    </row>
    <row r="202" spans="1:29" ht="12" customHeight="1" x14ac:dyDescent="0.25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3"/>
      <c r="R202" s="33"/>
      <c r="S202" s="3"/>
      <c r="T202" s="3"/>
      <c r="U202" s="33"/>
      <c r="V202" s="33"/>
      <c r="W202" s="3"/>
      <c r="X202" s="3"/>
      <c r="Y202" s="4"/>
      <c r="Z202" s="4"/>
      <c r="AA202" s="3"/>
      <c r="AB202" s="3"/>
      <c r="AC202" s="3"/>
    </row>
    <row r="203" spans="1:29" ht="12" customHeight="1" x14ac:dyDescent="0.25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3"/>
      <c r="R203" s="33"/>
      <c r="S203" s="3"/>
      <c r="T203" s="3"/>
      <c r="U203" s="33"/>
      <c r="V203" s="33"/>
      <c r="W203" s="3"/>
      <c r="X203" s="3"/>
      <c r="Y203" s="4"/>
      <c r="Z203" s="4"/>
      <c r="AA203" s="3"/>
      <c r="AB203" s="3"/>
      <c r="AC203" s="3"/>
    </row>
    <row r="204" spans="1:29" ht="12" customHeight="1" x14ac:dyDescent="0.25">
      <c r="A204" s="1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3"/>
      <c r="R204" s="33"/>
      <c r="S204" s="3"/>
      <c r="T204" s="3"/>
      <c r="U204" s="33"/>
      <c r="V204" s="33"/>
      <c r="W204" s="3"/>
      <c r="X204" s="3"/>
      <c r="Y204" s="4"/>
      <c r="Z204" s="4"/>
      <c r="AA204" s="3"/>
      <c r="AB204" s="3"/>
      <c r="AC204" s="3"/>
    </row>
    <row r="205" spans="1:29" ht="12" customHeight="1" x14ac:dyDescent="0.25">
      <c r="A205" s="1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3"/>
      <c r="R205" s="33"/>
      <c r="S205" s="3"/>
      <c r="T205" s="3"/>
      <c r="U205" s="33"/>
      <c r="V205" s="33"/>
      <c r="W205" s="3"/>
      <c r="X205" s="3"/>
      <c r="Y205" s="4"/>
      <c r="Z205" s="4"/>
      <c r="AA205" s="3"/>
      <c r="AB205" s="3"/>
      <c r="AC205" s="3"/>
    </row>
    <row r="206" spans="1:29" ht="12" customHeight="1" x14ac:dyDescent="0.25">
      <c r="A206" s="1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3"/>
      <c r="R206" s="33"/>
      <c r="S206" s="3"/>
      <c r="T206" s="3"/>
      <c r="U206" s="33"/>
      <c r="V206" s="33"/>
      <c r="W206" s="3"/>
      <c r="X206" s="3"/>
      <c r="Y206" s="4"/>
      <c r="Z206" s="4"/>
      <c r="AA206" s="3"/>
      <c r="AB206" s="3"/>
      <c r="AC206" s="3"/>
    </row>
    <row r="207" spans="1:29" ht="12" customHeight="1" x14ac:dyDescent="0.25">
      <c r="A207" s="1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3"/>
      <c r="R207" s="33"/>
      <c r="S207" s="3"/>
      <c r="T207" s="3"/>
      <c r="U207" s="33"/>
      <c r="V207" s="33"/>
      <c r="W207" s="3"/>
      <c r="X207" s="3"/>
      <c r="Y207" s="4"/>
      <c r="Z207" s="4"/>
      <c r="AA207" s="3"/>
      <c r="AB207" s="3"/>
      <c r="AC207" s="3"/>
    </row>
    <row r="208" spans="1:29" ht="12" customHeight="1" x14ac:dyDescent="0.25">
      <c r="A208" s="1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3"/>
      <c r="R208" s="33"/>
      <c r="S208" s="3"/>
      <c r="T208" s="3"/>
      <c r="U208" s="33"/>
      <c r="V208" s="33"/>
      <c r="W208" s="3"/>
      <c r="X208" s="3"/>
      <c r="Y208" s="4"/>
      <c r="Z208" s="4"/>
      <c r="AA208" s="3"/>
      <c r="AB208" s="3"/>
      <c r="AC208" s="3"/>
    </row>
    <row r="209" spans="1:29" ht="12" customHeight="1" x14ac:dyDescent="0.25">
      <c r="A209" s="1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3"/>
      <c r="R209" s="33"/>
      <c r="S209" s="3"/>
      <c r="T209" s="3"/>
      <c r="U209" s="33"/>
      <c r="V209" s="33"/>
      <c r="W209" s="3"/>
      <c r="X209" s="3"/>
      <c r="Y209" s="4"/>
      <c r="Z209" s="4"/>
      <c r="AA209" s="3"/>
      <c r="AB209" s="3"/>
      <c r="AC209" s="3"/>
    </row>
    <row r="210" spans="1:29" ht="12" customHeight="1" x14ac:dyDescent="0.25">
      <c r="A210" s="1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3"/>
      <c r="R210" s="33"/>
      <c r="S210" s="3"/>
      <c r="T210" s="3"/>
      <c r="U210" s="33"/>
      <c r="V210" s="33"/>
      <c r="W210" s="3"/>
      <c r="X210" s="3"/>
      <c r="Y210" s="4"/>
      <c r="Z210" s="4"/>
      <c r="AA210" s="3"/>
      <c r="AB210" s="3"/>
      <c r="AC210" s="3"/>
    </row>
    <row r="211" spans="1:29" ht="12" customHeight="1" x14ac:dyDescent="0.25">
      <c r="A211" s="1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3"/>
      <c r="R211" s="33"/>
      <c r="S211" s="3"/>
      <c r="T211" s="3"/>
      <c r="U211" s="33"/>
      <c r="V211" s="33"/>
      <c r="W211" s="3"/>
      <c r="X211" s="3"/>
      <c r="Y211" s="4"/>
      <c r="Z211" s="4"/>
      <c r="AA211" s="3"/>
      <c r="AB211" s="3"/>
      <c r="AC211" s="3"/>
    </row>
    <row r="212" spans="1:29" ht="12" customHeight="1" x14ac:dyDescent="0.25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3"/>
      <c r="R212" s="33"/>
      <c r="S212" s="3"/>
      <c r="T212" s="3"/>
      <c r="U212" s="33"/>
      <c r="V212" s="33"/>
      <c r="W212" s="3"/>
      <c r="X212" s="3"/>
      <c r="Y212" s="4"/>
      <c r="Z212" s="4"/>
      <c r="AA212" s="3"/>
      <c r="AB212" s="3"/>
      <c r="AC212" s="3"/>
    </row>
    <row r="213" spans="1:29" ht="12" customHeight="1" x14ac:dyDescent="0.25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3"/>
      <c r="R213" s="33"/>
      <c r="S213" s="3"/>
      <c r="T213" s="3"/>
      <c r="U213" s="33"/>
      <c r="V213" s="33"/>
      <c r="W213" s="3"/>
      <c r="X213" s="3"/>
      <c r="Y213" s="4"/>
      <c r="Z213" s="4"/>
      <c r="AA213" s="3"/>
      <c r="AB213" s="3"/>
      <c r="AC213" s="3"/>
    </row>
    <row r="214" spans="1:29" ht="12" customHeight="1" x14ac:dyDescent="0.25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3"/>
      <c r="R214" s="33"/>
      <c r="S214" s="3"/>
      <c r="T214" s="3"/>
      <c r="U214" s="33"/>
      <c r="V214" s="33"/>
      <c r="W214" s="3"/>
      <c r="X214" s="3"/>
      <c r="Y214" s="4"/>
      <c r="Z214" s="4"/>
      <c r="AA214" s="3"/>
      <c r="AB214" s="3"/>
      <c r="AC214" s="3"/>
    </row>
    <row r="215" spans="1:29" ht="12" customHeight="1" x14ac:dyDescent="0.2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3"/>
      <c r="R215" s="33"/>
      <c r="S215" s="3"/>
      <c r="T215" s="3"/>
      <c r="U215" s="33"/>
      <c r="V215" s="33"/>
      <c r="W215" s="3"/>
      <c r="X215" s="3"/>
      <c r="Y215" s="4"/>
      <c r="Z215" s="4"/>
      <c r="AA215" s="3"/>
      <c r="AB215" s="3"/>
      <c r="AC215" s="3"/>
    </row>
    <row r="216" spans="1:29" ht="12" customHeight="1" x14ac:dyDescent="0.25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3"/>
      <c r="R216" s="33"/>
      <c r="S216" s="3"/>
      <c r="T216" s="3"/>
      <c r="U216" s="33"/>
      <c r="V216" s="33"/>
      <c r="W216" s="3"/>
      <c r="X216" s="3"/>
      <c r="Y216" s="4"/>
      <c r="Z216" s="4"/>
      <c r="AA216" s="3"/>
      <c r="AB216" s="3"/>
      <c r="AC216" s="3"/>
    </row>
    <row r="217" spans="1:29" ht="12" customHeight="1" x14ac:dyDescent="0.25">
      <c r="A217" s="1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3"/>
      <c r="R217" s="33"/>
      <c r="S217" s="3"/>
      <c r="T217" s="3"/>
      <c r="U217" s="33"/>
      <c r="V217" s="33"/>
      <c r="W217" s="3"/>
      <c r="X217" s="3"/>
      <c r="Y217" s="4"/>
      <c r="Z217" s="4"/>
      <c r="AA217" s="3"/>
      <c r="AB217" s="3"/>
      <c r="AC217" s="3"/>
    </row>
    <row r="218" spans="1:29" ht="12" customHeight="1" x14ac:dyDescent="0.25">
      <c r="A218" s="1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3"/>
      <c r="R218" s="33"/>
      <c r="S218" s="3"/>
      <c r="T218" s="3"/>
      <c r="U218" s="33"/>
      <c r="V218" s="33"/>
      <c r="W218" s="3"/>
      <c r="X218" s="3"/>
      <c r="Y218" s="4"/>
      <c r="Z218" s="4"/>
      <c r="AA218" s="3"/>
      <c r="AB218" s="3"/>
      <c r="AC218" s="3"/>
    </row>
    <row r="219" spans="1:29" ht="12" customHeight="1" x14ac:dyDescent="0.25">
      <c r="A219" s="1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3"/>
      <c r="R219" s="33"/>
      <c r="S219" s="3"/>
      <c r="T219" s="3"/>
      <c r="U219" s="33"/>
      <c r="V219" s="33"/>
      <c r="W219" s="3"/>
      <c r="X219" s="3"/>
      <c r="Y219" s="4"/>
      <c r="Z219" s="4"/>
      <c r="AA219" s="3"/>
      <c r="AB219" s="3"/>
      <c r="AC219" s="3"/>
    </row>
    <row r="220" spans="1:29" ht="12" customHeight="1" x14ac:dyDescent="0.25">
      <c r="A220" s="1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3"/>
      <c r="R220" s="33"/>
      <c r="S220" s="3"/>
      <c r="T220" s="3"/>
      <c r="U220" s="33"/>
      <c r="V220" s="33"/>
      <c r="W220" s="3"/>
      <c r="X220" s="3"/>
      <c r="Y220" s="4"/>
      <c r="Z220" s="4"/>
      <c r="AA220" s="3"/>
      <c r="AB220" s="3"/>
      <c r="AC220" s="3"/>
    </row>
    <row r="221" spans="1:29" ht="12" customHeight="1" x14ac:dyDescent="0.25">
      <c r="A221" s="1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3"/>
      <c r="R221" s="33"/>
      <c r="S221" s="3"/>
      <c r="T221" s="3"/>
      <c r="U221" s="33"/>
      <c r="V221" s="33"/>
      <c r="W221" s="3"/>
      <c r="X221" s="3"/>
      <c r="Y221" s="4"/>
      <c r="Z221" s="4"/>
      <c r="AA221" s="3"/>
      <c r="AB221" s="3"/>
      <c r="AC221" s="3"/>
    </row>
    <row r="222" spans="1:29" ht="12" customHeight="1" x14ac:dyDescent="0.25">
      <c r="A222" s="1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3"/>
      <c r="R222" s="33"/>
      <c r="S222" s="3"/>
      <c r="T222" s="3"/>
      <c r="U222" s="33"/>
      <c r="V222" s="33"/>
      <c r="W222" s="3"/>
      <c r="X222" s="3"/>
      <c r="Y222" s="4"/>
      <c r="Z222" s="4"/>
      <c r="AA222" s="3"/>
      <c r="AB222" s="3"/>
      <c r="AC222" s="3"/>
    </row>
    <row r="223" spans="1:29" ht="12" customHeight="1" x14ac:dyDescent="0.25">
      <c r="A223" s="1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3"/>
      <c r="R223" s="33"/>
      <c r="S223" s="3"/>
      <c r="T223" s="3"/>
      <c r="U223" s="33"/>
      <c r="V223" s="33"/>
      <c r="W223" s="3"/>
      <c r="X223" s="3"/>
      <c r="Y223" s="4"/>
      <c r="Z223" s="4"/>
      <c r="AA223" s="3"/>
      <c r="AB223" s="3"/>
      <c r="AC223" s="3"/>
    </row>
    <row r="224" spans="1:29" ht="12" customHeight="1" x14ac:dyDescent="0.25">
      <c r="A224" s="1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3"/>
      <c r="R224" s="33"/>
      <c r="S224" s="3"/>
      <c r="T224" s="3"/>
      <c r="U224" s="33"/>
      <c r="V224" s="33"/>
      <c r="W224" s="3"/>
      <c r="X224" s="3"/>
      <c r="Y224" s="4"/>
      <c r="Z224" s="4"/>
      <c r="AA224" s="3"/>
      <c r="AB224" s="3"/>
      <c r="AC224" s="3"/>
    </row>
    <row r="225" spans="1:29" ht="12" customHeight="1" x14ac:dyDescent="0.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3"/>
      <c r="R225" s="33"/>
      <c r="S225" s="3"/>
      <c r="T225" s="3"/>
      <c r="U225" s="33"/>
      <c r="V225" s="33"/>
      <c r="W225" s="3"/>
      <c r="X225" s="3"/>
      <c r="Y225" s="4"/>
      <c r="Z225" s="4"/>
      <c r="AA225" s="3"/>
      <c r="AB225" s="3"/>
      <c r="AC225" s="3"/>
    </row>
    <row r="226" spans="1:29" ht="12" customHeight="1" x14ac:dyDescent="0.25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3"/>
      <c r="R226" s="33"/>
      <c r="S226" s="3"/>
      <c r="T226" s="3"/>
      <c r="U226" s="33"/>
      <c r="V226" s="33"/>
      <c r="W226" s="3"/>
      <c r="X226" s="3"/>
      <c r="Y226" s="4"/>
      <c r="Z226" s="4"/>
      <c r="AA226" s="3"/>
      <c r="AB226" s="3"/>
      <c r="AC226" s="3"/>
    </row>
    <row r="227" spans="1:29" ht="12" customHeight="1" x14ac:dyDescent="0.25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3"/>
      <c r="R227" s="33"/>
      <c r="S227" s="3"/>
      <c r="T227" s="3"/>
      <c r="U227" s="33"/>
      <c r="V227" s="33"/>
      <c r="W227" s="3"/>
      <c r="X227" s="3"/>
      <c r="Y227" s="4"/>
      <c r="Z227" s="4"/>
      <c r="AA227" s="3"/>
      <c r="AB227" s="3"/>
      <c r="AC227" s="3"/>
    </row>
    <row r="228" spans="1:29" ht="12" customHeight="1" x14ac:dyDescent="0.25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3"/>
      <c r="R228" s="33"/>
      <c r="S228" s="3"/>
      <c r="T228" s="3"/>
      <c r="U228" s="33"/>
      <c r="V228" s="33"/>
      <c r="W228" s="3"/>
      <c r="X228" s="3"/>
      <c r="Y228" s="4"/>
      <c r="Z228" s="4"/>
      <c r="AA228" s="3"/>
      <c r="AB228" s="3"/>
      <c r="AC228" s="3"/>
    </row>
    <row r="229" spans="1:29" ht="12" customHeight="1" x14ac:dyDescent="0.25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3"/>
      <c r="R229" s="33"/>
      <c r="S229" s="3"/>
      <c r="T229" s="3"/>
      <c r="U229" s="33"/>
      <c r="V229" s="33"/>
      <c r="W229" s="3"/>
      <c r="X229" s="3"/>
      <c r="Y229" s="4"/>
      <c r="Z229" s="4"/>
      <c r="AA229" s="3"/>
      <c r="AB229" s="3"/>
      <c r="AC229" s="3"/>
    </row>
    <row r="230" spans="1:29" ht="12" customHeight="1" x14ac:dyDescent="0.25">
      <c r="A230" s="1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3"/>
      <c r="R230" s="33"/>
      <c r="S230" s="3"/>
      <c r="T230" s="3"/>
      <c r="U230" s="33"/>
      <c r="V230" s="33"/>
      <c r="W230" s="3"/>
      <c r="X230" s="3"/>
      <c r="Y230" s="4"/>
      <c r="Z230" s="4"/>
      <c r="AA230" s="3"/>
      <c r="AB230" s="3"/>
      <c r="AC230" s="3"/>
    </row>
    <row r="231" spans="1:29" ht="12" customHeight="1" x14ac:dyDescent="0.25">
      <c r="A231" s="1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3"/>
      <c r="R231" s="33"/>
      <c r="S231" s="3"/>
      <c r="T231" s="3"/>
      <c r="U231" s="33"/>
      <c r="V231" s="33"/>
      <c r="W231" s="3"/>
      <c r="X231" s="3"/>
      <c r="Y231" s="4"/>
      <c r="Z231" s="4"/>
      <c r="AA231" s="3"/>
      <c r="AB231" s="3"/>
      <c r="AC231" s="3"/>
    </row>
    <row r="232" spans="1:29" ht="12" customHeight="1" x14ac:dyDescent="0.25">
      <c r="A232" s="1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3"/>
      <c r="R232" s="33"/>
      <c r="S232" s="3"/>
      <c r="T232" s="3"/>
      <c r="U232" s="33"/>
      <c r="V232" s="33"/>
      <c r="W232" s="3"/>
      <c r="X232" s="3"/>
      <c r="Y232" s="4"/>
      <c r="Z232" s="4"/>
      <c r="AA232" s="3"/>
      <c r="AB232" s="3"/>
      <c r="AC232" s="3"/>
    </row>
    <row r="233" spans="1:29" ht="12" customHeight="1" x14ac:dyDescent="0.25">
      <c r="A233" s="1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3"/>
      <c r="R233" s="33"/>
      <c r="S233" s="3"/>
      <c r="T233" s="3"/>
      <c r="U233" s="33"/>
      <c r="V233" s="33"/>
      <c r="W233" s="3"/>
      <c r="X233" s="3"/>
      <c r="Y233" s="4"/>
      <c r="Z233" s="4"/>
      <c r="AA233" s="3"/>
      <c r="AB233" s="3"/>
      <c r="AC233" s="3"/>
    </row>
    <row r="234" spans="1:29" ht="12" customHeight="1" x14ac:dyDescent="0.25">
      <c r="A234" s="1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3"/>
      <c r="R234" s="33"/>
      <c r="S234" s="3"/>
      <c r="T234" s="3"/>
      <c r="U234" s="33"/>
      <c r="V234" s="33"/>
      <c r="W234" s="3"/>
      <c r="X234" s="3"/>
      <c r="Y234" s="4"/>
      <c r="Z234" s="4"/>
      <c r="AA234" s="3"/>
      <c r="AB234" s="3"/>
      <c r="AC234" s="3"/>
    </row>
    <row r="235" spans="1:29" ht="12" customHeight="1" x14ac:dyDescent="0.25">
      <c r="A235" s="1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3"/>
      <c r="R235" s="33"/>
      <c r="S235" s="3"/>
      <c r="T235" s="3"/>
      <c r="U235" s="33"/>
      <c r="V235" s="33"/>
      <c r="W235" s="3"/>
      <c r="X235" s="3"/>
      <c r="Y235" s="4"/>
      <c r="Z235" s="4"/>
      <c r="AA235" s="3"/>
      <c r="AB235" s="3"/>
      <c r="AC235" s="3"/>
    </row>
    <row r="236" spans="1:29" ht="12" customHeight="1" x14ac:dyDescent="0.25">
      <c r="A236" s="1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3"/>
      <c r="R236" s="33"/>
      <c r="S236" s="3"/>
      <c r="T236" s="3"/>
      <c r="U236" s="33"/>
      <c r="V236" s="33"/>
      <c r="W236" s="3"/>
      <c r="X236" s="3"/>
      <c r="Y236" s="4"/>
      <c r="Z236" s="4"/>
      <c r="AA236" s="3"/>
      <c r="AB236" s="3"/>
      <c r="AC236" s="3"/>
    </row>
    <row r="237" spans="1:29" ht="12" customHeight="1" x14ac:dyDescent="0.25">
      <c r="A237" s="1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3"/>
      <c r="R237" s="33"/>
      <c r="S237" s="3"/>
      <c r="T237" s="3"/>
      <c r="U237" s="33"/>
      <c r="V237" s="33"/>
      <c r="W237" s="3"/>
      <c r="X237" s="3"/>
      <c r="Y237" s="4"/>
      <c r="Z237" s="4"/>
      <c r="AA237" s="3"/>
      <c r="AB237" s="3"/>
      <c r="AC237" s="3"/>
    </row>
    <row r="238" spans="1:29" ht="12" customHeight="1" x14ac:dyDescent="0.25">
      <c r="A238" s="1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3"/>
      <c r="R238" s="33"/>
      <c r="S238" s="3"/>
      <c r="T238" s="3"/>
      <c r="U238" s="33"/>
      <c r="V238" s="33"/>
      <c r="W238" s="3"/>
      <c r="X238" s="3"/>
      <c r="Y238" s="4"/>
      <c r="Z238" s="4"/>
      <c r="AA238" s="3"/>
      <c r="AB238" s="3"/>
      <c r="AC238" s="3"/>
    </row>
    <row r="239" spans="1:29" ht="12" customHeight="1" x14ac:dyDescent="0.25">
      <c r="A239" s="1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3"/>
      <c r="R239" s="33"/>
      <c r="S239" s="3"/>
      <c r="T239" s="3"/>
      <c r="U239" s="33"/>
      <c r="V239" s="33"/>
      <c r="W239" s="3"/>
      <c r="X239" s="3"/>
      <c r="Y239" s="4"/>
      <c r="Z239" s="4"/>
      <c r="AA239" s="3"/>
      <c r="AB239" s="3"/>
      <c r="AC239" s="3"/>
    </row>
    <row r="240" spans="1:29" ht="12" customHeight="1" x14ac:dyDescent="0.25">
      <c r="A240" s="1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3"/>
      <c r="R240" s="33"/>
      <c r="S240" s="3"/>
      <c r="T240" s="3"/>
      <c r="U240" s="33"/>
      <c r="V240" s="33"/>
      <c r="W240" s="3"/>
      <c r="X240" s="3"/>
      <c r="Y240" s="4"/>
      <c r="Z240" s="4"/>
      <c r="AA240" s="3"/>
      <c r="AB240" s="3"/>
      <c r="AC240" s="3"/>
    </row>
    <row r="241" spans="1:29" ht="12" customHeight="1" x14ac:dyDescent="0.25">
      <c r="A241" s="1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3"/>
      <c r="R241" s="33"/>
      <c r="S241" s="3"/>
      <c r="T241" s="3"/>
      <c r="U241" s="33"/>
      <c r="V241" s="33"/>
      <c r="W241" s="3"/>
      <c r="X241" s="3"/>
      <c r="Y241" s="4"/>
      <c r="Z241" s="4"/>
      <c r="AA241" s="3"/>
      <c r="AB241" s="3"/>
      <c r="AC241" s="3"/>
    </row>
    <row r="242" spans="1:29" ht="12" customHeight="1" x14ac:dyDescent="0.25">
      <c r="A242" s="1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3"/>
      <c r="R242" s="33"/>
      <c r="S242" s="3"/>
      <c r="T242" s="3"/>
      <c r="U242" s="33"/>
      <c r="V242" s="33"/>
      <c r="W242" s="3"/>
      <c r="X242" s="3"/>
      <c r="Y242" s="4"/>
      <c r="Z242" s="4"/>
      <c r="AA242" s="3"/>
      <c r="AB242" s="3"/>
      <c r="AC242" s="3"/>
    </row>
    <row r="243" spans="1:29" ht="12" customHeight="1" x14ac:dyDescent="0.25">
      <c r="A243" s="1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3"/>
      <c r="R243" s="33"/>
      <c r="S243" s="3"/>
      <c r="T243" s="3"/>
      <c r="U243" s="33"/>
      <c r="V243" s="33"/>
      <c r="W243" s="3"/>
      <c r="X243" s="3"/>
      <c r="Y243" s="4"/>
      <c r="Z243" s="4"/>
      <c r="AA243" s="3"/>
      <c r="AB243" s="3"/>
      <c r="AC243" s="3"/>
    </row>
    <row r="244" spans="1:29" ht="12" customHeight="1" x14ac:dyDescent="0.25">
      <c r="A244" s="1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3"/>
      <c r="R244" s="33"/>
      <c r="S244" s="3"/>
      <c r="T244" s="3"/>
      <c r="U244" s="33"/>
      <c r="V244" s="33"/>
      <c r="W244" s="3"/>
      <c r="X244" s="3"/>
      <c r="Y244" s="4"/>
      <c r="Z244" s="4"/>
      <c r="AA244" s="3"/>
      <c r="AB244" s="3"/>
      <c r="AC244" s="3"/>
    </row>
    <row r="245" spans="1:29" ht="12" customHeight="1" x14ac:dyDescent="0.25">
      <c r="A245" s="1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3"/>
      <c r="R245" s="33"/>
      <c r="S245" s="3"/>
      <c r="T245" s="3"/>
      <c r="U245" s="33"/>
      <c r="V245" s="33"/>
      <c r="W245" s="3"/>
      <c r="X245" s="3"/>
      <c r="Y245" s="4"/>
      <c r="Z245" s="4"/>
      <c r="AA245" s="3"/>
      <c r="AB245" s="3"/>
      <c r="AC245" s="3"/>
    </row>
    <row r="246" spans="1:29" ht="12" customHeight="1" x14ac:dyDescent="0.25">
      <c r="A246" s="1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3"/>
      <c r="R246" s="33"/>
      <c r="S246" s="3"/>
      <c r="T246" s="3"/>
      <c r="U246" s="33"/>
      <c r="V246" s="33"/>
      <c r="W246" s="3"/>
      <c r="X246" s="3"/>
      <c r="Y246" s="4"/>
      <c r="Z246" s="4"/>
      <c r="AA246" s="3"/>
      <c r="AB246" s="3"/>
      <c r="AC246" s="3"/>
    </row>
    <row r="247" spans="1:29" ht="12" customHeight="1" x14ac:dyDescent="0.25">
      <c r="A247" s="1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3"/>
      <c r="R247" s="33"/>
      <c r="S247" s="3"/>
      <c r="T247" s="3"/>
      <c r="U247" s="33"/>
      <c r="V247" s="33"/>
      <c r="W247" s="3"/>
      <c r="X247" s="3"/>
      <c r="Y247" s="4"/>
      <c r="Z247" s="4"/>
      <c r="AA247" s="3"/>
      <c r="AB247" s="3"/>
      <c r="AC247" s="3"/>
    </row>
    <row r="248" spans="1:29" ht="12" customHeight="1" x14ac:dyDescent="0.25">
      <c r="A248" s="1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3"/>
      <c r="R248" s="33"/>
      <c r="S248" s="3"/>
      <c r="T248" s="3"/>
      <c r="U248" s="33"/>
      <c r="V248" s="33"/>
      <c r="W248" s="3"/>
      <c r="X248" s="3"/>
      <c r="Y248" s="4"/>
      <c r="Z248" s="4"/>
      <c r="AA248" s="3"/>
      <c r="AB248" s="3"/>
      <c r="AC248" s="3"/>
    </row>
    <row r="249" spans="1:29" ht="12" customHeight="1" x14ac:dyDescent="0.25">
      <c r="A249" s="1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3"/>
      <c r="R249" s="33"/>
      <c r="S249" s="3"/>
      <c r="T249" s="3"/>
      <c r="U249" s="33"/>
      <c r="V249" s="33"/>
      <c r="W249" s="3"/>
      <c r="X249" s="3"/>
      <c r="Y249" s="4"/>
      <c r="Z249" s="4"/>
      <c r="AA249" s="3"/>
      <c r="AB249" s="3"/>
      <c r="AC249" s="3"/>
    </row>
    <row r="250" spans="1:29" ht="12" customHeight="1" x14ac:dyDescent="0.25">
      <c r="A250" s="1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3"/>
      <c r="R250" s="33"/>
      <c r="S250" s="3"/>
      <c r="T250" s="3"/>
      <c r="U250" s="33"/>
      <c r="V250" s="33"/>
      <c r="W250" s="3"/>
      <c r="X250" s="3"/>
      <c r="Y250" s="4"/>
      <c r="Z250" s="4"/>
      <c r="AA250" s="3"/>
      <c r="AB250" s="3"/>
      <c r="AC250" s="3"/>
    </row>
    <row r="251" spans="1:29" ht="12" customHeight="1" x14ac:dyDescent="0.25">
      <c r="A251" s="1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3"/>
      <c r="R251" s="33"/>
      <c r="S251" s="3"/>
      <c r="T251" s="3"/>
      <c r="U251" s="33"/>
      <c r="V251" s="33"/>
      <c r="W251" s="3"/>
      <c r="X251" s="3"/>
      <c r="Y251" s="4"/>
      <c r="Z251" s="4"/>
      <c r="AA251" s="3"/>
      <c r="AB251" s="3"/>
      <c r="AC251" s="3"/>
    </row>
    <row r="252" spans="1:29" ht="12" customHeight="1" x14ac:dyDescent="0.25">
      <c r="A252" s="1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3"/>
      <c r="R252" s="33"/>
      <c r="S252" s="3"/>
      <c r="T252" s="3"/>
      <c r="U252" s="33"/>
      <c r="V252" s="33"/>
      <c r="W252" s="3"/>
      <c r="X252" s="3"/>
      <c r="Y252" s="4"/>
      <c r="Z252" s="4"/>
      <c r="AA252" s="3"/>
      <c r="AB252" s="3"/>
      <c r="AC252" s="3"/>
    </row>
    <row r="253" spans="1:29" ht="12" customHeight="1" x14ac:dyDescent="0.25">
      <c r="A253" s="1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3"/>
      <c r="R253" s="33"/>
      <c r="S253" s="3"/>
      <c r="T253" s="3"/>
      <c r="U253" s="33"/>
      <c r="V253" s="33"/>
      <c r="W253" s="3"/>
      <c r="X253" s="3"/>
      <c r="Y253" s="4"/>
      <c r="Z253" s="4"/>
      <c r="AA253" s="3"/>
      <c r="AB253" s="3"/>
      <c r="AC253" s="3"/>
    </row>
    <row r="254" spans="1:29" ht="12" customHeight="1" x14ac:dyDescent="0.25">
      <c r="A254" s="1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3"/>
      <c r="R254" s="33"/>
      <c r="S254" s="3"/>
      <c r="T254" s="3"/>
      <c r="U254" s="33"/>
      <c r="V254" s="33"/>
      <c r="W254" s="3"/>
      <c r="X254" s="3"/>
      <c r="Y254" s="4"/>
      <c r="Z254" s="4"/>
      <c r="AA254" s="3"/>
      <c r="AB254" s="3"/>
      <c r="AC254" s="3"/>
    </row>
    <row r="255" spans="1:29" ht="12" customHeight="1" x14ac:dyDescent="0.25">
      <c r="A255" s="1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3"/>
      <c r="R255" s="33"/>
      <c r="S255" s="3"/>
      <c r="T255" s="3"/>
      <c r="U255" s="33"/>
      <c r="V255" s="33"/>
      <c r="W255" s="3"/>
      <c r="X255" s="3"/>
      <c r="Y255" s="4"/>
      <c r="Z255" s="4"/>
      <c r="AA255" s="3"/>
      <c r="AB255" s="3"/>
      <c r="AC255" s="3"/>
    </row>
    <row r="256" spans="1:29" ht="12" customHeight="1" x14ac:dyDescent="0.25">
      <c r="A256" s="1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3"/>
      <c r="R256" s="33"/>
      <c r="S256" s="3"/>
      <c r="T256" s="3"/>
      <c r="U256" s="33"/>
      <c r="V256" s="33"/>
      <c r="W256" s="3"/>
      <c r="X256" s="3"/>
      <c r="Y256" s="4"/>
      <c r="Z256" s="4"/>
      <c r="AA256" s="3"/>
      <c r="AB256" s="3"/>
      <c r="AC256" s="3"/>
    </row>
    <row r="257" spans="1:29" ht="12" customHeight="1" x14ac:dyDescent="0.25">
      <c r="A257" s="1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3"/>
      <c r="R257" s="33"/>
      <c r="S257" s="3"/>
      <c r="T257" s="3"/>
      <c r="U257" s="33"/>
      <c r="V257" s="33"/>
      <c r="W257" s="3"/>
      <c r="X257" s="3"/>
      <c r="Y257" s="4"/>
      <c r="Z257" s="4"/>
      <c r="AA257" s="3"/>
      <c r="AB257" s="3"/>
      <c r="AC257" s="3"/>
    </row>
    <row r="258" spans="1:29" ht="12" customHeight="1" x14ac:dyDescent="0.25">
      <c r="A258" s="1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3"/>
      <c r="R258" s="33"/>
      <c r="S258" s="3"/>
      <c r="T258" s="3"/>
      <c r="U258" s="33"/>
      <c r="V258" s="33"/>
      <c r="W258" s="3"/>
      <c r="X258" s="3"/>
      <c r="Y258" s="4"/>
      <c r="Z258" s="4"/>
      <c r="AA258" s="3"/>
      <c r="AB258" s="3"/>
      <c r="AC258" s="3"/>
    </row>
    <row r="259" spans="1:29" ht="12" customHeight="1" x14ac:dyDescent="0.25">
      <c r="A259" s="1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3"/>
      <c r="R259" s="33"/>
      <c r="S259" s="3"/>
      <c r="T259" s="3"/>
      <c r="U259" s="33"/>
      <c r="V259" s="33"/>
      <c r="W259" s="3"/>
      <c r="X259" s="3"/>
      <c r="Y259" s="4"/>
      <c r="Z259" s="4"/>
      <c r="AA259" s="3"/>
      <c r="AB259" s="3"/>
      <c r="AC259" s="3"/>
    </row>
    <row r="260" spans="1:29" ht="12" customHeight="1" x14ac:dyDescent="0.25">
      <c r="A260" s="1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3"/>
      <c r="R260" s="33"/>
      <c r="S260" s="3"/>
      <c r="T260" s="3"/>
      <c r="U260" s="33"/>
      <c r="V260" s="33"/>
      <c r="W260" s="3"/>
      <c r="X260" s="3"/>
      <c r="Y260" s="4"/>
      <c r="Z260" s="4"/>
      <c r="AA260" s="3"/>
      <c r="AB260" s="3"/>
      <c r="AC260" s="3"/>
    </row>
    <row r="261" spans="1:29" ht="12" customHeight="1" x14ac:dyDescent="0.25">
      <c r="A261" s="1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3"/>
      <c r="R261" s="33"/>
      <c r="S261" s="3"/>
      <c r="T261" s="3"/>
      <c r="U261" s="33"/>
      <c r="V261" s="33"/>
      <c r="W261" s="3"/>
      <c r="X261" s="3"/>
      <c r="Y261" s="4"/>
      <c r="Z261" s="4"/>
      <c r="AA261" s="3"/>
      <c r="AB261" s="3"/>
      <c r="AC261" s="3"/>
    </row>
    <row r="262" spans="1:29" ht="12" customHeight="1" x14ac:dyDescent="0.25">
      <c r="A262" s="1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3"/>
      <c r="R262" s="33"/>
      <c r="S262" s="3"/>
      <c r="T262" s="3"/>
      <c r="U262" s="33"/>
      <c r="V262" s="33"/>
      <c r="W262" s="3"/>
      <c r="X262" s="3"/>
      <c r="Y262" s="4"/>
      <c r="Z262" s="4"/>
      <c r="AA262" s="3"/>
      <c r="AB262" s="3"/>
      <c r="AC262" s="3"/>
    </row>
    <row r="263" spans="1:29" ht="12" customHeight="1" x14ac:dyDescent="0.25">
      <c r="A263" s="1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3"/>
      <c r="R263" s="33"/>
      <c r="S263" s="3"/>
      <c r="T263" s="3"/>
      <c r="U263" s="33"/>
      <c r="V263" s="33"/>
      <c r="W263" s="3"/>
      <c r="X263" s="3"/>
      <c r="Y263" s="4"/>
      <c r="Z263" s="4"/>
      <c r="AA263" s="3"/>
      <c r="AB263" s="3"/>
      <c r="AC263" s="3"/>
    </row>
    <row r="264" spans="1:29" ht="12" customHeight="1" x14ac:dyDescent="0.25">
      <c r="A264" s="1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3"/>
      <c r="R264" s="33"/>
      <c r="S264" s="3"/>
      <c r="T264" s="3"/>
      <c r="U264" s="33"/>
      <c r="V264" s="33"/>
      <c r="W264" s="3"/>
      <c r="X264" s="3"/>
      <c r="Y264" s="4"/>
      <c r="Z264" s="4"/>
      <c r="AA264" s="3"/>
      <c r="AB264" s="3"/>
      <c r="AC264" s="3"/>
    </row>
    <row r="265" spans="1:29" ht="12" customHeight="1" x14ac:dyDescent="0.25">
      <c r="A265" s="1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3"/>
      <c r="R265" s="33"/>
      <c r="S265" s="3"/>
      <c r="T265" s="3"/>
      <c r="U265" s="33"/>
      <c r="V265" s="33"/>
      <c r="W265" s="3"/>
      <c r="X265" s="3"/>
      <c r="Y265" s="4"/>
      <c r="Z265" s="4"/>
      <c r="AA265" s="3"/>
      <c r="AB265" s="3"/>
      <c r="AC265" s="3"/>
    </row>
    <row r="266" spans="1:29" ht="12" customHeight="1" x14ac:dyDescent="0.25">
      <c r="A266" s="1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3"/>
      <c r="R266" s="33"/>
      <c r="S266" s="3"/>
      <c r="T266" s="3"/>
      <c r="U266" s="33"/>
      <c r="V266" s="33"/>
      <c r="W266" s="3"/>
      <c r="X266" s="3"/>
      <c r="Y266" s="4"/>
      <c r="Z266" s="4"/>
      <c r="AA266" s="3"/>
      <c r="AB266" s="3"/>
      <c r="AC266" s="3"/>
    </row>
    <row r="267" spans="1:29" ht="12" customHeight="1" x14ac:dyDescent="0.25">
      <c r="A267" s="1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3"/>
      <c r="R267" s="33"/>
      <c r="S267" s="3"/>
      <c r="T267" s="3"/>
      <c r="U267" s="33"/>
      <c r="V267" s="33"/>
      <c r="W267" s="3"/>
      <c r="X267" s="3"/>
      <c r="Y267" s="4"/>
      <c r="Z267" s="4"/>
      <c r="AA267" s="3"/>
      <c r="AB267" s="3"/>
      <c r="AC267" s="3"/>
    </row>
    <row r="268" spans="1:29" ht="12" customHeight="1" x14ac:dyDescent="0.25">
      <c r="A268" s="1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3"/>
      <c r="R268" s="33"/>
      <c r="S268" s="3"/>
      <c r="T268" s="3"/>
      <c r="U268" s="33"/>
      <c r="V268" s="33"/>
      <c r="W268" s="3"/>
      <c r="X268" s="3"/>
      <c r="Y268" s="4"/>
      <c r="Z268" s="4"/>
      <c r="AA268" s="3"/>
      <c r="AB268" s="3"/>
      <c r="AC268" s="3"/>
    </row>
    <row r="269" spans="1:29" ht="12" customHeight="1" x14ac:dyDescent="0.25">
      <c r="A269" s="1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3"/>
      <c r="R269" s="33"/>
      <c r="S269" s="3"/>
      <c r="T269" s="3"/>
      <c r="U269" s="33"/>
      <c r="V269" s="33"/>
      <c r="W269" s="3"/>
      <c r="X269" s="3"/>
      <c r="Y269" s="4"/>
      <c r="Z269" s="4"/>
      <c r="AA269" s="3"/>
      <c r="AB269" s="3"/>
      <c r="AC269" s="3"/>
    </row>
    <row r="270" spans="1:29" ht="12" customHeight="1" x14ac:dyDescent="0.25">
      <c r="A270" s="1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3"/>
      <c r="R270" s="33"/>
      <c r="S270" s="3"/>
      <c r="T270" s="3"/>
      <c r="U270" s="33"/>
      <c r="V270" s="33"/>
      <c r="W270" s="3"/>
      <c r="X270" s="3"/>
      <c r="Y270" s="4"/>
      <c r="Z270" s="4"/>
      <c r="AA270" s="3"/>
      <c r="AB270" s="3"/>
      <c r="AC270" s="3"/>
    </row>
    <row r="271" spans="1:29" ht="12" customHeight="1" x14ac:dyDescent="0.25">
      <c r="A271" s="1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3"/>
      <c r="R271" s="33"/>
      <c r="S271" s="3"/>
      <c r="T271" s="3"/>
      <c r="U271" s="33"/>
      <c r="V271" s="33"/>
      <c r="W271" s="3"/>
      <c r="X271" s="3"/>
      <c r="Y271" s="4"/>
      <c r="Z271" s="4"/>
      <c r="AA271" s="3"/>
      <c r="AB271" s="3"/>
      <c r="AC271" s="3"/>
    </row>
    <row r="272" spans="1:29" ht="12" customHeight="1" x14ac:dyDescent="0.25">
      <c r="A272" s="1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3"/>
      <c r="R272" s="33"/>
      <c r="S272" s="3"/>
      <c r="T272" s="3"/>
      <c r="U272" s="33"/>
      <c r="V272" s="33"/>
      <c r="W272" s="3"/>
      <c r="X272" s="3"/>
      <c r="Y272" s="4"/>
      <c r="Z272" s="4"/>
      <c r="AA272" s="3"/>
      <c r="AB272" s="3"/>
      <c r="AC272" s="3"/>
    </row>
    <row r="273" spans="1:29" ht="12" customHeight="1" x14ac:dyDescent="0.25">
      <c r="A273" s="1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3"/>
      <c r="R273" s="33"/>
      <c r="S273" s="3"/>
      <c r="T273" s="3"/>
      <c r="U273" s="33"/>
      <c r="V273" s="33"/>
      <c r="W273" s="3"/>
      <c r="X273" s="3"/>
      <c r="Y273" s="4"/>
      <c r="Z273" s="4"/>
      <c r="AA273" s="3"/>
      <c r="AB273" s="3"/>
      <c r="AC273" s="3"/>
    </row>
    <row r="274" spans="1:29" ht="12" customHeight="1" x14ac:dyDescent="0.25">
      <c r="A274" s="1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3"/>
      <c r="R274" s="33"/>
      <c r="S274" s="3"/>
      <c r="T274" s="3"/>
      <c r="U274" s="33"/>
      <c r="V274" s="33"/>
      <c r="W274" s="3"/>
      <c r="X274" s="3"/>
      <c r="Y274" s="4"/>
      <c r="Z274" s="4"/>
      <c r="AA274" s="3"/>
      <c r="AB274" s="3"/>
      <c r="AC274" s="3"/>
    </row>
    <row r="275" spans="1:29" ht="12" customHeight="1" x14ac:dyDescent="0.25">
      <c r="A275" s="1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3"/>
      <c r="R275" s="33"/>
      <c r="S275" s="3"/>
      <c r="T275" s="3"/>
      <c r="U275" s="33"/>
      <c r="V275" s="33"/>
      <c r="W275" s="3"/>
      <c r="X275" s="3"/>
      <c r="Y275" s="4"/>
      <c r="Z275" s="4"/>
      <c r="AA275" s="3"/>
      <c r="AB275" s="3"/>
      <c r="AC275" s="3"/>
    </row>
    <row r="276" spans="1:29" ht="12" customHeight="1" x14ac:dyDescent="0.25">
      <c r="A276" s="1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3"/>
      <c r="R276" s="33"/>
      <c r="S276" s="3"/>
      <c r="T276" s="3"/>
      <c r="U276" s="33"/>
      <c r="V276" s="33"/>
      <c r="W276" s="3"/>
      <c r="X276" s="3"/>
      <c r="Y276" s="4"/>
      <c r="Z276" s="4"/>
      <c r="AA276" s="3"/>
      <c r="AB276" s="3"/>
      <c r="AC276" s="3"/>
    </row>
    <row r="277" spans="1:29" ht="12" customHeight="1" x14ac:dyDescent="0.25">
      <c r="A277" s="1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3"/>
      <c r="R277" s="33"/>
      <c r="S277" s="3"/>
      <c r="T277" s="3"/>
      <c r="U277" s="33"/>
      <c r="V277" s="33"/>
      <c r="W277" s="3"/>
      <c r="X277" s="3"/>
      <c r="Y277" s="4"/>
      <c r="Z277" s="4"/>
      <c r="AA277" s="3"/>
      <c r="AB277" s="3"/>
      <c r="AC277" s="3"/>
    </row>
    <row r="278" spans="1:29" ht="12" customHeight="1" x14ac:dyDescent="0.25">
      <c r="A278" s="1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3"/>
      <c r="R278" s="33"/>
      <c r="S278" s="3"/>
      <c r="T278" s="3"/>
      <c r="U278" s="33"/>
      <c r="V278" s="33"/>
      <c r="W278" s="3"/>
      <c r="X278" s="3"/>
      <c r="Y278" s="4"/>
      <c r="Z278" s="4"/>
      <c r="AA278" s="3"/>
      <c r="AB278" s="3"/>
      <c r="AC278" s="3"/>
    </row>
    <row r="279" spans="1:29" ht="12" customHeight="1" x14ac:dyDescent="0.25">
      <c r="A279" s="1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3"/>
      <c r="R279" s="33"/>
      <c r="S279" s="3"/>
      <c r="T279" s="3"/>
      <c r="U279" s="33"/>
      <c r="V279" s="33"/>
      <c r="W279" s="3"/>
      <c r="X279" s="3"/>
      <c r="Y279" s="4"/>
      <c r="Z279" s="4"/>
      <c r="AA279" s="3"/>
      <c r="AB279" s="3"/>
      <c r="AC279" s="3"/>
    </row>
    <row r="280" spans="1:29" ht="12" customHeight="1" x14ac:dyDescent="0.25">
      <c r="A280" s="1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3"/>
      <c r="R280" s="33"/>
      <c r="S280" s="3"/>
      <c r="T280" s="3"/>
      <c r="U280" s="33"/>
      <c r="V280" s="33"/>
      <c r="W280" s="3"/>
      <c r="X280" s="3"/>
      <c r="Y280" s="4"/>
      <c r="Z280" s="4"/>
      <c r="AA280" s="3"/>
      <c r="AB280" s="3"/>
      <c r="AC280" s="3"/>
    </row>
    <row r="281" spans="1:29" ht="12" customHeight="1" x14ac:dyDescent="0.25">
      <c r="A281" s="1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3"/>
      <c r="R281" s="33"/>
      <c r="S281" s="3"/>
      <c r="T281" s="3"/>
      <c r="U281" s="33"/>
      <c r="V281" s="33"/>
      <c r="W281" s="3"/>
      <c r="X281" s="3"/>
      <c r="Y281" s="4"/>
      <c r="Z281" s="4"/>
      <c r="AA281" s="3"/>
      <c r="AB281" s="3"/>
      <c r="AC281" s="3"/>
    </row>
    <row r="282" spans="1:29" ht="12" customHeight="1" x14ac:dyDescent="0.25">
      <c r="A282" s="1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3"/>
      <c r="R282" s="33"/>
      <c r="S282" s="3"/>
      <c r="T282" s="3"/>
      <c r="U282" s="33"/>
      <c r="V282" s="33"/>
      <c r="W282" s="3"/>
      <c r="X282" s="3"/>
      <c r="Y282" s="4"/>
      <c r="Z282" s="4"/>
      <c r="AA282" s="3"/>
      <c r="AB282" s="3"/>
      <c r="AC282" s="3"/>
    </row>
    <row r="283" spans="1:29" ht="12" customHeight="1" x14ac:dyDescent="0.25">
      <c r="A283" s="1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3"/>
      <c r="R283" s="33"/>
      <c r="S283" s="3"/>
      <c r="T283" s="3"/>
      <c r="U283" s="33"/>
      <c r="V283" s="33"/>
      <c r="W283" s="3"/>
      <c r="X283" s="3"/>
      <c r="Y283" s="4"/>
      <c r="Z283" s="4"/>
      <c r="AA283" s="3"/>
      <c r="AB283" s="3"/>
      <c r="AC283" s="3"/>
    </row>
    <row r="284" spans="1:29" ht="12" customHeight="1" x14ac:dyDescent="0.25">
      <c r="A284" s="1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3"/>
      <c r="R284" s="33"/>
      <c r="S284" s="3"/>
      <c r="T284" s="3"/>
      <c r="U284" s="33"/>
      <c r="V284" s="33"/>
      <c r="W284" s="3"/>
      <c r="X284" s="3"/>
      <c r="Y284" s="4"/>
      <c r="Z284" s="4"/>
      <c r="AA284" s="3"/>
      <c r="AB284" s="3"/>
      <c r="AC284" s="3"/>
    </row>
    <row r="285" spans="1:29" ht="12" customHeight="1" x14ac:dyDescent="0.25">
      <c r="A285" s="1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3"/>
      <c r="R285" s="33"/>
      <c r="S285" s="3"/>
      <c r="T285" s="3"/>
      <c r="U285" s="33"/>
      <c r="V285" s="33"/>
      <c r="W285" s="3"/>
      <c r="X285" s="3"/>
      <c r="Y285" s="4"/>
      <c r="Z285" s="4"/>
      <c r="AA285" s="3"/>
      <c r="AB285" s="3"/>
      <c r="AC285" s="3"/>
    </row>
    <row r="286" spans="1:29" ht="12" customHeight="1" x14ac:dyDescent="0.25">
      <c r="A286" s="1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3"/>
      <c r="R286" s="33"/>
      <c r="S286" s="3"/>
      <c r="T286" s="3"/>
      <c r="U286" s="33"/>
      <c r="V286" s="33"/>
      <c r="W286" s="3"/>
      <c r="X286" s="3"/>
      <c r="Y286" s="4"/>
      <c r="Z286" s="4"/>
      <c r="AA286" s="3"/>
      <c r="AB286" s="3"/>
      <c r="AC286" s="3"/>
    </row>
    <row r="287" spans="1:29" ht="12" customHeight="1" x14ac:dyDescent="0.25">
      <c r="A287" s="1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3"/>
      <c r="R287" s="33"/>
      <c r="S287" s="3"/>
      <c r="T287" s="3"/>
      <c r="U287" s="33"/>
      <c r="V287" s="33"/>
      <c r="W287" s="3"/>
      <c r="X287" s="3"/>
      <c r="Y287" s="4"/>
      <c r="Z287" s="4"/>
      <c r="AA287" s="3"/>
      <c r="AB287" s="3"/>
      <c r="AC287" s="3"/>
    </row>
    <row r="288" spans="1:29" ht="12" customHeight="1" x14ac:dyDescent="0.25">
      <c r="A288" s="1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3"/>
      <c r="R288" s="33"/>
      <c r="S288" s="3"/>
      <c r="T288" s="3"/>
      <c r="U288" s="33"/>
      <c r="V288" s="33"/>
      <c r="W288" s="3"/>
      <c r="X288" s="3"/>
      <c r="Y288" s="4"/>
      <c r="Z288" s="4"/>
      <c r="AA288" s="3"/>
      <c r="AB288" s="3"/>
      <c r="AC288" s="3"/>
    </row>
    <row r="289" spans="1:29" ht="12" customHeight="1" x14ac:dyDescent="0.25">
      <c r="A289" s="1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3"/>
      <c r="R289" s="33"/>
      <c r="S289" s="3"/>
      <c r="T289" s="3"/>
      <c r="U289" s="33"/>
      <c r="V289" s="33"/>
      <c r="W289" s="3"/>
      <c r="X289" s="3"/>
      <c r="Y289" s="4"/>
      <c r="Z289" s="4"/>
      <c r="AA289" s="3"/>
      <c r="AB289" s="3"/>
      <c r="AC289" s="3"/>
    </row>
    <row r="290" spans="1:29" ht="12" customHeight="1" x14ac:dyDescent="0.25">
      <c r="A290" s="1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3"/>
      <c r="R290" s="33"/>
      <c r="S290" s="3"/>
      <c r="T290" s="3"/>
      <c r="U290" s="33"/>
      <c r="V290" s="33"/>
      <c r="W290" s="3"/>
      <c r="X290" s="3"/>
      <c r="Y290" s="4"/>
      <c r="Z290" s="4"/>
      <c r="AA290" s="3"/>
      <c r="AB290" s="3"/>
      <c r="AC290" s="3"/>
    </row>
    <row r="291" spans="1:29" ht="12" customHeight="1" x14ac:dyDescent="0.25">
      <c r="A291" s="1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3"/>
      <c r="R291" s="33"/>
      <c r="S291" s="3"/>
      <c r="T291" s="3"/>
      <c r="U291" s="33"/>
      <c r="V291" s="33"/>
      <c r="W291" s="3"/>
      <c r="X291" s="3"/>
      <c r="Y291" s="4"/>
      <c r="Z291" s="4"/>
      <c r="AA291" s="3"/>
      <c r="AB291" s="3"/>
      <c r="AC291" s="3"/>
    </row>
    <row r="292" spans="1:29" ht="12" customHeight="1" x14ac:dyDescent="0.25">
      <c r="A292" s="1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3"/>
      <c r="R292" s="33"/>
      <c r="S292" s="3"/>
      <c r="T292" s="3"/>
      <c r="U292" s="33"/>
      <c r="V292" s="33"/>
      <c r="W292" s="3"/>
      <c r="X292" s="3"/>
      <c r="Y292" s="4"/>
      <c r="Z292" s="4"/>
      <c r="AA292" s="3"/>
      <c r="AB292" s="3"/>
      <c r="AC292" s="3"/>
    </row>
    <row r="293" spans="1:29" ht="12" customHeight="1" x14ac:dyDescent="0.25">
      <c r="A293" s="1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3"/>
      <c r="R293" s="33"/>
      <c r="S293" s="3"/>
      <c r="T293" s="3"/>
      <c r="U293" s="33"/>
      <c r="V293" s="33"/>
      <c r="W293" s="3"/>
      <c r="X293" s="3"/>
      <c r="Y293" s="4"/>
      <c r="Z293" s="4"/>
      <c r="AA293" s="3"/>
      <c r="AB293" s="3"/>
      <c r="AC293" s="3"/>
    </row>
    <row r="294" spans="1:29" ht="12" customHeight="1" x14ac:dyDescent="0.25">
      <c r="A294" s="1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3"/>
      <c r="R294" s="33"/>
      <c r="S294" s="3"/>
      <c r="T294" s="3"/>
      <c r="U294" s="33"/>
      <c r="V294" s="33"/>
      <c r="W294" s="3"/>
      <c r="X294" s="3"/>
      <c r="Y294" s="4"/>
      <c r="Z294" s="4"/>
      <c r="AA294" s="3"/>
      <c r="AB294" s="3"/>
      <c r="AC294" s="3"/>
    </row>
    <row r="295" spans="1:29" ht="12" customHeight="1" x14ac:dyDescent="0.25">
      <c r="A295" s="1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3"/>
      <c r="R295" s="33"/>
      <c r="S295" s="3"/>
      <c r="T295" s="3"/>
      <c r="U295" s="33"/>
      <c r="V295" s="33"/>
      <c r="W295" s="3"/>
      <c r="X295" s="3"/>
      <c r="Y295" s="4"/>
      <c r="Z295" s="4"/>
      <c r="AA295" s="3"/>
      <c r="AB295" s="3"/>
      <c r="AC295" s="3"/>
    </row>
    <row r="296" spans="1:29" ht="12" customHeight="1" x14ac:dyDescent="0.25">
      <c r="A296" s="1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3"/>
      <c r="R296" s="33"/>
      <c r="S296" s="3"/>
      <c r="T296" s="3"/>
      <c r="U296" s="33"/>
      <c r="V296" s="33"/>
      <c r="W296" s="3"/>
      <c r="X296" s="3"/>
      <c r="Y296" s="4"/>
      <c r="Z296" s="4"/>
      <c r="AA296" s="3"/>
      <c r="AB296" s="3"/>
      <c r="AC296" s="3"/>
    </row>
    <row r="297" spans="1:29" ht="12" customHeight="1" x14ac:dyDescent="0.25">
      <c r="A297" s="1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3"/>
      <c r="R297" s="33"/>
      <c r="S297" s="3"/>
      <c r="T297" s="3"/>
      <c r="U297" s="33"/>
      <c r="V297" s="33"/>
      <c r="W297" s="3"/>
      <c r="X297" s="3"/>
      <c r="Y297" s="4"/>
      <c r="Z297" s="4"/>
      <c r="AA297" s="3"/>
      <c r="AB297" s="3"/>
      <c r="AC297" s="3"/>
    </row>
    <row r="298" spans="1:29" ht="12" customHeight="1" x14ac:dyDescent="0.25">
      <c r="A298" s="1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3"/>
      <c r="R298" s="33"/>
      <c r="S298" s="3"/>
      <c r="T298" s="3"/>
      <c r="U298" s="33"/>
      <c r="V298" s="33"/>
      <c r="W298" s="3"/>
      <c r="X298" s="3"/>
      <c r="Y298" s="4"/>
      <c r="Z298" s="4"/>
      <c r="AA298" s="3"/>
      <c r="AB298" s="3"/>
      <c r="AC298" s="3"/>
    </row>
    <row r="299" spans="1:29" ht="12" customHeight="1" x14ac:dyDescent="0.25">
      <c r="A299" s="1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3"/>
      <c r="R299" s="33"/>
      <c r="S299" s="3"/>
      <c r="T299" s="3"/>
      <c r="U299" s="33"/>
      <c r="V299" s="33"/>
      <c r="W299" s="3"/>
      <c r="X299" s="3"/>
      <c r="Y299" s="4"/>
      <c r="Z299" s="4"/>
      <c r="AA299" s="3"/>
      <c r="AB299" s="3"/>
      <c r="AC299" s="3"/>
    </row>
    <row r="300" spans="1:29" ht="12" customHeight="1" x14ac:dyDescent="0.25">
      <c r="A300" s="1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3"/>
      <c r="R300" s="33"/>
      <c r="S300" s="3"/>
      <c r="T300" s="3"/>
      <c r="U300" s="33"/>
      <c r="V300" s="33"/>
      <c r="W300" s="3"/>
      <c r="X300" s="3"/>
      <c r="Y300" s="4"/>
      <c r="Z300" s="4"/>
      <c r="AA300" s="3"/>
      <c r="AB300" s="3"/>
      <c r="AC300" s="3"/>
    </row>
    <row r="301" spans="1:29" ht="12" customHeight="1" x14ac:dyDescent="0.25">
      <c r="A301" s="1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3"/>
      <c r="R301" s="33"/>
      <c r="S301" s="3"/>
      <c r="T301" s="3"/>
      <c r="U301" s="33"/>
      <c r="V301" s="33"/>
      <c r="W301" s="3"/>
      <c r="X301" s="3"/>
      <c r="Y301" s="4"/>
      <c r="Z301" s="4"/>
      <c r="AA301" s="3"/>
      <c r="AB301" s="3"/>
      <c r="AC301" s="3"/>
    </row>
    <row r="302" spans="1:29" ht="12" customHeight="1" x14ac:dyDescent="0.25">
      <c r="A302" s="1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3"/>
      <c r="R302" s="33"/>
      <c r="S302" s="3"/>
      <c r="T302" s="3"/>
      <c r="U302" s="33"/>
      <c r="V302" s="33"/>
      <c r="W302" s="3"/>
      <c r="X302" s="3"/>
      <c r="Y302" s="4"/>
      <c r="Z302" s="4"/>
      <c r="AA302" s="3"/>
      <c r="AB302" s="3"/>
      <c r="AC302" s="3"/>
    </row>
    <row r="303" spans="1:29" ht="12" customHeight="1" x14ac:dyDescent="0.25">
      <c r="A303" s="1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3"/>
      <c r="R303" s="33"/>
      <c r="S303" s="3"/>
      <c r="T303" s="3"/>
      <c r="U303" s="33"/>
      <c r="V303" s="33"/>
      <c r="W303" s="3"/>
      <c r="X303" s="3"/>
      <c r="Y303" s="4"/>
      <c r="Z303" s="4"/>
      <c r="AA303" s="3"/>
      <c r="AB303" s="3"/>
      <c r="AC303" s="3"/>
    </row>
    <row r="304" spans="1:29" ht="12" customHeight="1" x14ac:dyDescent="0.25">
      <c r="A304" s="1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3"/>
      <c r="R304" s="33"/>
      <c r="S304" s="3"/>
      <c r="T304" s="3"/>
      <c r="U304" s="33"/>
      <c r="V304" s="33"/>
      <c r="W304" s="3"/>
      <c r="X304" s="3"/>
      <c r="Y304" s="4"/>
      <c r="Z304" s="4"/>
      <c r="AA304" s="3"/>
      <c r="AB304" s="3"/>
      <c r="AC304" s="3"/>
    </row>
    <row r="305" spans="1:29" ht="12" customHeight="1" x14ac:dyDescent="0.25">
      <c r="A305" s="1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3"/>
      <c r="R305" s="33"/>
      <c r="S305" s="3"/>
      <c r="T305" s="3"/>
      <c r="U305" s="33"/>
      <c r="V305" s="33"/>
      <c r="W305" s="3"/>
      <c r="X305" s="3"/>
      <c r="Y305" s="4"/>
      <c r="Z305" s="4"/>
      <c r="AA305" s="3"/>
      <c r="AB305" s="3"/>
      <c r="AC305" s="3"/>
    </row>
    <row r="306" spans="1:29" ht="12" customHeight="1" x14ac:dyDescent="0.25">
      <c r="A306" s="1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3"/>
      <c r="R306" s="33"/>
      <c r="S306" s="3"/>
      <c r="T306" s="3"/>
      <c r="U306" s="33"/>
      <c r="V306" s="33"/>
      <c r="W306" s="3"/>
      <c r="X306" s="3"/>
      <c r="Y306" s="4"/>
      <c r="Z306" s="4"/>
      <c r="AA306" s="3"/>
      <c r="AB306" s="3"/>
      <c r="AC306" s="3"/>
    </row>
    <row r="307" spans="1:29" ht="12" customHeight="1" x14ac:dyDescent="0.25">
      <c r="A307" s="1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3"/>
      <c r="R307" s="33"/>
      <c r="S307" s="3"/>
      <c r="T307" s="3"/>
      <c r="U307" s="33"/>
      <c r="V307" s="33"/>
      <c r="W307" s="3"/>
      <c r="X307" s="3"/>
      <c r="Y307" s="4"/>
      <c r="Z307" s="4"/>
      <c r="AA307" s="3"/>
      <c r="AB307" s="3"/>
      <c r="AC307" s="3"/>
    </row>
    <row r="308" spans="1:29" ht="12" customHeight="1" x14ac:dyDescent="0.25">
      <c r="A308" s="1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3"/>
      <c r="R308" s="33"/>
      <c r="S308" s="3"/>
      <c r="T308" s="3"/>
      <c r="U308" s="33"/>
      <c r="V308" s="33"/>
      <c r="W308" s="3"/>
      <c r="X308" s="3"/>
      <c r="Y308" s="4"/>
      <c r="Z308" s="4"/>
      <c r="AA308" s="3"/>
      <c r="AB308" s="3"/>
      <c r="AC308" s="3"/>
    </row>
    <row r="309" spans="1:29" ht="12" customHeight="1" x14ac:dyDescent="0.25">
      <c r="A309" s="1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3"/>
      <c r="R309" s="33"/>
      <c r="S309" s="3"/>
      <c r="T309" s="3"/>
      <c r="U309" s="33"/>
      <c r="V309" s="33"/>
      <c r="W309" s="3"/>
      <c r="X309" s="3"/>
      <c r="Y309" s="4"/>
      <c r="Z309" s="4"/>
      <c r="AA309" s="3"/>
      <c r="AB309" s="3"/>
      <c r="AC309" s="3"/>
    </row>
    <row r="310" spans="1:29" ht="12" customHeight="1" x14ac:dyDescent="0.25">
      <c r="A310" s="1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3"/>
      <c r="R310" s="33"/>
      <c r="S310" s="3"/>
      <c r="T310" s="3"/>
      <c r="U310" s="33"/>
      <c r="V310" s="33"/>
      <c r="W310" s="3"/>
      <c r="X310" s="3"/>
      <c r="Y310" s="4"/>
      <c r="Z310" s="4"/>
      <c r="AA310" s="3"/>
      <c r="AB310" s="3"/>
      <c r="AC310" s="3"/>
    </row>
    <row r="311" spans="1:29" ht="12" customHeight="1" x14ac:dyDescent="0.25">
      <c r="A311" s="1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3"/>
      <c r="R311" s="33"/>
      <c r="S311" s="3"/>
      <c r="T311" s="3"/>
      <c r="U311" s="33"/>
      <c r="V311" s="33"/>
      <c r="W311" s="3"/>
      <c r="X311" s="3"/>
      <c r="Y311" s="4"/>
      <c r="Z311" s="4"/>
      <c r="AA311" s="3"/>
      <c r="AB311" s="3"/>
      <c r="AC311" s="3"/>
    </row>
    <row r="312" spans="1:29" ht="12" customHeight="1" x14ac:dyDescent="0.25">
      <c r="A312" s="1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3"/>
      <c r="R312" s="33"/>
      <c r="S312" s="3"/>
      <c r="T312" s="3"/>
      <c r="U312" s="33"/>
      <c r="V312" s="33"/>
      <c r="W312" s="3"/>
      <c r="X312" s="3"/>
      <c r="Y312" s="4"/>
      <c r="Z312" s="4"/>
      <c r="AA312" s="3"/>
      <c r="AB312" s="3"/>
      <c r="AC312" s="3"/>
    </row>
    <row r="313" spans="1:29" ht="12" customHeight="1" x14ac:dyDescent="0.25">
      <c r="A313" s="1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3"/>
      <c r="R313" s="33"/>
      <c r="S313" s="3"/>
      <c r="T313" s="3"/>
      <c r="U313" s="33"/>
      <c r="V313" s="33"/>
      <c r="W313" s="3"/>
      <c r="X313" s="3"/>
      <c r="Y313" s="4"/>
      <c r="Z313" s="4"/>
      <c r="AA313" s="3"/>
      <c r="AB313" s="3"/>
      <c r="AC313" s="3"/>
    </row>
    <row r="314" spans="1:29" ht="12" customHeight="1" x14ac:dyDescent="0.25">
      <c r="A314" s="1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3"/>
      <c r="R314" s="33"/>
      <c r="S314" s="3"/>
      <c r="T314" s="3"/>
      <c r="U314" s="33"/>
      <c r="V314" s="33"/>
      <c r="W314" s="3"/>
      <c r="X314" s="3"/>
      <c r="Y314" s="4"/>
      <c r="Z314" s="4"/>
      <c r="AA314" s="3"/>
      <c r="AB314" s="3"/>
      <c r="AC314" s="3"/>
    </row>
    <row r="315" spans="1:29" ht="12" customHeight="1" x14ac:dyDescent="0.25">
      <c r="A315" s="1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3"/>
      <c r="R315" s="33"/>
      <c r="S315" s="3"/>
      <c r="T315" s="3"/>
      <c r="U315" s="33"/>
      <c r="V315" s="33"/>
      <c r="W315" s="3"/>
      <c r="X315" s="3"/>
      <c r="Y315" s="4"/>
      <c r="Z315" s="4"/>
      <c r="AA315" s="3"/>
      <c r="AB315" s="3"/>
      <c r="AC315" s="3"/>
    </row>
    <row r="316" spans="1:29" ht="12" customHeight="1" x14ac:dyDescent="0.25">
      <c r="A316" s="1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3"/>
      <c r="R316" s="33"/>
      <c r="S316" s="3"/>
      <c r="T316" s="3"/>
      <c r="U316" s="33"/>
      <c r="V316" s="33"/>
      <c r="W316" s="3"/>
      <c r="X316" s="3"/>
      <c r="Y316" s="4"/>
      <c r="Z316" s="4"/>
      <c r="AA316" s="3"/>
      <c r="AB316" s="3"/>
      <c r="AC316" s="3"/>
    </row>
    <row r="317" spans="1:29" ht="12" customHeight="1" x14ac:dyDescent="0.25">
      <c r="A317" s="1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3"/>
      <c r="R317" s="33"/>
      <c r="S317" s="3"/>
      <c r="T317" s="3"/>
      <c r="U317" s="33"/>
      <c r="V317" s="33"/>
      <c r="W317" s="3"/>
      <c r="X317" s="3"/>
      <c r="Y317" s="4"/>
      <c r="Z317" s="4"/>
      <c r="AA317" s="3"/>
      <c r="AB317" s="3"/>
      <c r="AC317" s="3"/>
    </row>
    <row r="318" spans="1:29" ht="12" customHeight="1" x14ac:dyDescent="0.25">
      <c r="A318" s="1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3"/>
      <c r="R318" s="33"/>
      <c r="S318" s="3"/>
      <c r="T318" s="3"/>
      <c r="U318" s="33"/>
      <c r="V318" s="33"/>
      <c r="W318" s="3"/>
      <c r="X318" s="3"/>
      <c r="Y318" s="4"/>
      <c r="Z318" s="4"/>
      <c r="AA318" s="3"/>
      <c r="AB318" s="3"/>
      <c r="AC318" s="3"/>
    </row>
    <row r="319" spans="1:29" ht="12" customHeight="1" x14ac:dyDescent="0.25">
      <c r="A319" s="1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3"/>
      <c r="R319" s="33"/>
      <c r="S319" s="3"/>
      <c r="T319" s="3"/>
      <c r="U319" s="33"/>
      <c r="V319" s="33"/>
      <c r="W319" s="3"/>
      <c r="X319" s="3"/>
      <c r="Y319" s="4"/>
      <c r="Z319" s="4"/>
      <c r="AA319" s="3"/>
      <c r="AB319" s="3"/>
      <c r="AC319" s="3"/>
    </row>
    <row r="320" spans="1:29" ht="12" customHeight="1" x14ac:dyDescent="0.25">
      <c r="A320" s="1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3"/>
      <c r="R320" s="33"/>
      <c r="S320" s="3"/>
      <c r="T320" s="3"/>
      <c r="U320" s="33"/>
      <c r="V320" s="33"/>
      <c r="W320" s="3"/>
      <c r="X320" s="3"/>
      <c r="Y320" s="4"/>
      <c r="Z320" s="4"/>
      <c r="AA320" s="3"/>
      <c r="AB320" s="3"/>
      <c r="AC320" s="3"/>
    </row>
    <row r="321" spans="1:29" ht="12" customHeight="1" x14ac:dyDescent="0.25">
      <c r="A321" s="1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3"/>
      <c r="R321" s="33"/>
      <c r="S321" s="3"/>
      <c r="T321" s="3"/>
      <c r="U321" s="33"/>
      <c r="V321" s="33"/>
      <c r="W321" s="3"/>
      <c r="X321" s="3"/>
      <c r="Y321" s="4"/>
      <c r="Z321" s="4"/>
      <c r="AA321" s="3"/>
      <c r="AB321" s="3"/>
      <c r="AC321" s="3"/>
    </row>
    <row r="322" spans="1:29" ht="12" customHeight="1" x14ac:dyDescent="0.25">
      <c r="A322" s="1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3"/>
      <c r="R322" s="33"/>
      <c r="S322" s="3"/>
      <c r="T322" s="3"/>
      <c r="U322" s="33"/>
      <c r="V322" s="33"/>
      <c r="W322" s="3"/>
      <c r="X322" s="3"/>
      <c r="Y322" s="4"/>
      <c r="Z322" s="4"/>
      <c r="AA322" s="3"/>
      <c r="AB322" s="3"/>
      <c r="AC322" s="3"/>
    </row>
    <row r="323" spans="1:29" ht="12" customHeight="1" x14ac:dyDescent="0.25">
      <c r="A323" s="1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3"/>
      <c r="R323" s="33"/>
      <c r="S323" s="3"/>
      <c r="T323" s="3"/>
      <c r="U323" s="33"/>
      <c r="V323" s="33"/>
      <c r="W323" s="3"/>
      <c r="X323" s="3"/>
      <c r="Y323" s="4"/>
      <c r="Z323" s="4"/>
      <c r="AA323" s="3"/>
      <c r="AB323" s="3"/>
      <c r="AC323" s="3"/>
    </row>
    <row r="324" spans="1:29" ht="12" customHeight="1" x14ac:dyDescent="0.25">
      <c r="A324" s="1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3"/>
      <c r="R324" s="33"/>
      <c r="S324" s="3"/>
      <c r="T324" s="3"/>
      <c r="U324" s="33"/>
      <c r="V324" s="33"/>
      <c r="W324" s="3"/>
      <c r="X324" s="3"/>
      <c r="Y324" s="4"/>
      <c r="Z324" s="4"/>
      <c r="AA324" s="3"/>
      <c r="AB324" s="3"/>
      <c r="AC324" s="3"/>
    </row>
    <row r="325" spans="1:29" ht="12" customHeight="1" x14ac:dyDescent="0.25">
      <c r="A325" s="1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3"/>
      <c r="R325" s="33"/>
      <c r="S325" s="3"/>
      <c r="T325" s="3"/>
      <c r="U325" s="33"/>
      <c r="V325" s="33"/>
      <c r="W325" s="3"/>
      <c r="X325" s="3"/>
      <c r="Y325" s="4"/>
      <c r="Z325" s="4"/>
      <c r="AA325" s="3"/>
      <c r="AB325" s="3"/>
      <c r="AC325" s="3"/>
    </row>
    <row r="326" spans="1:29" ht="12" customHeight="1" x14ac:dyDescent="0.25">
      <c r="A326" s="1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3"/>
      <c r="R326" s="33"/>
      <c r="S326" s="3"/>
      <c r="T326" s="3"/>
      <c r="U326" s="33"/>
      <c r="V326" s="33"/>
      <c r="W326" s="3"/>
      <c r="X326" s="3"/>
      <c r="Y326" s="4"/>
      <c r="Z326" s="4"/>
      <c r="AA326" s="3"/>
      <c r="AB326" s="3"/>
      <c r="AC326" s="3"/>
    </row>
    <row r="327" spans="1:29" ht="12" customHeight="1" x14ac:dyDescent="0.25">
      <c r="A327" s="1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3"/>
      <c r="R327" s="33"/>
      <c r="S327" s="3"/>
      <c r="T327" s="3"/>
      <c r="U327" s="33"/>
      <c r="V327" s="33"/>
      <c r="W327" s="3"/>
      <c r="X327" s="3"/>
      <c r="Y327" s="4"/>
      <c r="Z327" s="4"/>
      <c r="AA327" s="3"/>
      <c r="AB327" s="3"/>
      <c r="AC327" s="3"/>
    </row>
    <row r="328" spans="1:29" ht="12" customHeight="1" x14ac:dyDescent="0.25">
      <c r="A328" s="1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3"/>
      <c r="R328" s="33"/>
      <c r="S328" s="3"/>
      <c r="T328" s="3"/>
      <c r="U328" s="33"/>
      <c r="V328" s="33"/>
      <c r="W328" s="3"/>
      <c r="X328" s="3"/>
      <c r="Y328" s="4"/>
      <c r="Z328" s="4"/>
      <c r="AA328" s="3"/>
      <c r="AB328" s="3"/>
      <c r="AC328" s="3"/>
    </row>
    <row r="329" spans="1:29" ht="12" customHeight="1" x14ac:dyDescent="0.25">
      <c r="A329" s="1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3"/>
      <c r="R329" s="33"/>
      <c r="S329" s="3"/>
      <c r="T329" s="3"/>
      <c r="U329" s="33"/>
      <c r="V329" s="33"/>
      <c r="W329" s="3"/>
      <c r="X329" s="3"/>
      <c r="Y329" s="4"/>
      <c r="Z329" s="4"/>
      <c r="AA329" s="3"/>
      <c r="AB329" s="3"/>
      <c r="AC329" s="3"/>
    </row>
    <row r="330" spans="1:29" ht="12" customHeight="1" x14ac:dyDescent="0.25">
      <c r="A330" s="1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3"/>
      <c r="R330" s="33"/>
      <c r="S330" s="3"/>
      <c r="T330" s="3"/>
      <c r="U330" s="33"/>
      <c r="V330" s="33"/>
      <c r="W330" s="3"/>
      <c r="X330" s="3"/>
      <c r="Y330" s="4"/>
      <c r="Z330" s="4"/>
      <c r="AA330" s="3"/>
      <c r="AB330" s="3"/>
      <c r="AC330" s="3"/>
    </row>
    <row r="331" spans="1:29" ht="12" customHeight="1" x14ac:dyDescent="0.25">
      <c r="A331" s="1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3"/>
      <c r="R331" s="33"/>
      <c r="S331" s="3"/>
      <c r="T331" s="3"/>
      <c r="U331" s="33"/>
      <c r="V331" s="33"/>
      <c r="W331" s="3"/>
      <c r="X331" s="3"/>
      <c r="Y331" s="4"/>
      <c r="Z331" s="4"/>
      <c r="AA331" s="3"/>
      <c r="AB331" s="3"/>
      <c r="AC331" s="3"/>
    </row>
    <row r="332" spans="1:29" ht="12" customHeight="1" x14ac:dyDescent="0.25">
      <c r="A332" s="1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3"/>
      <c r="R332" s="33"/>
      <c r="S332" s="3"/>
      <c r="T332" s="3"/>
      <c r="U332" s="33"/>
      <c r="V332" s="33"/>
      <c r="W332" s="3"/>
      <c r="X332" s="3"/>
      <c r="Y332" s="4"/>
      <c r="Z332" s="4"/>
      <c r="AA332" s="3"/>
      <c r="AB332" s="3"/>
      <c r="AC332" s="3"/>
    </row>
    <row r="333" spans="1:29" ht="12" customHeight="1" x14ac:dyDescent="0.25">
      <c r="A333" s="1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3"/>
      <c r="R333" s="33"/>
      <c r="S333" s="3"/>
      <c r="T333" s="3"/>
      <c r="U333" s="33"/>
      <c r="V333" s="33"/>
      <c r="W333" s="3"/>
      <c r="X333" s="3"/>
      <c r="Y333" s="4"/>
      <c r="Z333" s="4"/>
      <c r="AA333" s="3"/>
      <c r="AB333" s="3"/>
      <c r="AC333" s="3"/>
    </row>
    <row r="334" spans="1:29" ht="12" customHeight="1" x14ac:dyDescent="0.25">
      <c r="A334" s="1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3"/>
      <c r="R334" s="33"/>
      <c r="S334" s="3"/>
      <c r="T334" s="3"/>
      <c r="U334" s="33"/>
      <c r="V334" s="33"/>
      <c r="W334" s="3"/>
      <c r="X334" s="3"/>
      <c r="Y334" s="4"/>
      <c r="Z334" s="4"/>
      <c r="AA334" s="3"/>
      <c r="AB334" s="3"/>
      <c r="AC334" s="3"/>
    </row>
    <row r="335" spans="1:29" ht="12" customHeight="1" x14ac:dyDescent="0.25">
      <c r="A335" s="1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3"/>
      <c r="R335" s="33"/>
      <c r="S335" s="3"/>
      <c r="T335" s="3"/>
      <c r="U335" s="33"/>
      <c r="V335" s="33"/>
      <c r="W335" s="3"/>
      <c r="X335" s="3"/>
      <c r="Y335" s="4"/>
      <c r="Z335" s="4"/>
      <c r="AA335" s="3"/>
      <c r="AB335" s="3"/>
      <c r="AC335" s="3"/>
    </row>
    <row r="336" spans="1:29" ht="12" customHeight="1" x14ac:dyDescent="0.25">
      <c r="A336" s="1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3"/>
      <c r="R336" s="33"/>
      <c r="S336" s="3"/>
      <c r="T336" s="3"/>
      <c r="U336" s="33"/>
      <c r="V336" s="33"/>
      <c r="W336" s="3"/>
      <c r="X336" s="3"/>
      <c r="Y336" s="4"/>
      <c r="Z336" s="4"/>
      <c r="AA336" s="3"/>
      <c r="AB336" s="3"/>
      <c r="AC336" s="3"/>
    </row>
    <row r="337" spans="1:29" ht="12" customHeight="1" x14ac:dyDescent="0.25">
      <c r="A337" s="1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3"/>
      <c r="R337" s="33"/>
      <c r="S337" s="3"/>
      <c r="T337" s="3"/>
      <c r="U337" s="33"/>
      <c r="V337" s="33"/>
      <c r="W337" s="3"/>
      <c r="X337" s="3"/>
      <c r="Y337" s="4"/>
      <c r="Z337" s="4"/>
      <c r="AA337" s="3"/>
      <c r="AB337" s="3"/>
      <c r="AC337" s="3"/>
    </row>
    <row r="338" spans="1:29" ht="12" customHeight="1" x14ac:dyDescent="0.25">
      <c r="A338" s="1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3"/>
      <c r="R338" s="33"/>
      <c r="S338" s="3"/>
      <c r="T338" s="3"/>
      <c r="U338" s="33"/>
      <c r="V338" s="33"/>
      <c r="W338" s="3"/>
      <c r="X338" s="3"/>
      <c r="Y338" s="4"/>
      <c r="Z338" s="4"/>
      <c r="AA338" s="3"/>
      <c r="AB338" s="3"/>
      <c r="AC338" s="3"/>
    </row>
    <row r="339" spans="1:29" ht="12" customHeight="1" x14ac:dyDescent="0.25">
      <c r="A339" s="1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3"/>
      <c r="R339" s="33"/>
      <c r="S339" s="3"/>
      <c r="T339" s="3"/>
      <c r="U339" s="33"/>
      <c r="V339" s="33"/>
      <c r="W339" s="3"/>
      <c r="X339" s="3"/>
      <c r="Y339" s="4"/>
      <c r="Z339" s="4"/>
      <c r="AA339" s="3"/>
      <c r="AB339" s="3"/>
      <c r="AC339" s="3"/>
    </row>
    <row r="340" spans="1:29" ht="12" customHeight="1" x14ac:dyDescent="0.25">
      <c r="A340" s="1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3"/>
      <c r="R340" s="33"/>
      <c r="S340" s="3"/>
      <c r="T340" s="3"/>
      <c r="U340" s="33"/>
      <c r="V340" s="33"/>
      <c r="W340" s="3"/>
      <c r="X340" s="3"/>
      <c r="Y340" s="4"/>
      <c r="Z340" s="4"/>
      <c r="AA340" s="3"/>
      <c r="AB340" s="3"/>
      <c r="AC340" s="3"/>
    </row>
    <row r="341" spans="1:29" ht="12" customHeight="1" x14ac:dyDescent="0.25">
      <c r="A341" s="1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3"/>
      <c r="R341" s="33"/>
      <c r="S341" s="3"/>
      <c r="T341" s="3"/>
      <c r="U341" s="33"/>
      <c r="V341" s="33"/>
      <c r="W341" s="3"/>
      <c r="X341" s="3"/>
      <c r="Y341" s="4"/>
      <c r="Z341" s="4"/>
      <c r="AA341" s="3"/>
      <c r="AB341" s="3"/>
      <c r="AC341" s="3"/>
    </row>
    <row r="342" spans="1:29" ht="12" customHeight="1" x14ac:dyDescent="0.25">
      <c r="A342" s="1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3"/>
      <c r="R342" s="33"/>
      <c r="S342" s="3"/>
      <c r="T342" s="3"/>
      <c r="U342" s="33"/>
      <c r="V342" s="33"/>
      <c r="W342" s="3"/>
      <c r="X342" s="3"/>
      <c r="Y342" s="4"/>
      <c r="Z342" s="4"/>
      <c r="AA342" s="3"/>
      <c r="AB342" s="3"/>
      <c r="AC342" s="3"/>
    </row>
    <row r="343" spans="1:29" ht="12" customHeight="1" x14ac:dyDescent="0.25">
      <c r="A343" s="1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3"/>
      <c r="R343" s="33"/>
      <c r="S343" s="3"/>
      <c r="T343" s="3"/>
      <c r="U343" s="33"/>
      <c r="V343" s="33"/>
      <c r="W343" s="3"/>
      <c r="X343" s="3"/>
      <c r="Y343" s="4"/>
      <c r="Z343" s="4"/>
      <c r="AA343" s="3"/>
      <c r="AB343" s="3"/>
      <c r="AC343" s="3"/>
    </row>
    <row r="344" spans="1:29" ht="12" customHeight="1" x14ac:dyDescent="0.25">
      <c r="A344" s="1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3"/>
      <c r="R344" s="33"/>
      <c r="S344" s="3"/>
      <c r="T344" s="3"/>
      <c r="U344" s="33"/>
      <c r="V344" s="33"/>
      <c r="W344" s="3"/>
      <c r="X344" s="3"/>
      <c r="Y344" s="4"/>
      <c r="Z344" s="4"/>
      <c r="AA344" s="3"/>
      <c r="AB344" s="3"/>
      <c r="AC344" s="3"/>
    </row>
    <row r="345" spans="1:29" ht="12" customHeight="1" x14ac:dyDescent="0.25">
      <c r="A345" s="1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3"/>
      <c r="R345" s="33"/>
      <c r="S345" s="3"/>
      <c r="T345" s="3"/>
      <c r="U345" s="33"/>
      <c r="V345" s="33"/>
      <c r="W345" s="3"/>
      <c r="X345" s="3"/>
      <c r="Y345" s="4"/>
      <c r="Z345" s="4"/>
      <c r="AA345" s="3"/>
      <c r="AB345" s="3"/>
      <c r="AC345" s="3"/>
    </row>
    <row r="346" spans="1:29" ht="12" customHeight="1" x14ac:dyDescent="0.25">
      <c r="A346" s="1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3"/>
      <c r="R346" s="33"/>
      <c r="S346" s="3"/>
      <c r="T346" s="3"/>
      <c r="U346" s="33"/>
      <c r="V346" s="33"/>
      <c r="W346" s="3"/>
      <c r="X346" s="3"/>
      <c r="Y346" s="4"/>
      <c r="Z346" s="4"/>
      <c r="AA346" s="3"/>
      <c r="AB346" s="3"/>
      <c r="AC346" s="3"/>
    </row>
    <row r="347" spans="1:29" ht="12" customHeight="1" x14ac:dyDescent="0.25">
      <c r="A347" s="1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3"/>
      <c r="R347" s="33"/>
      <c r="S347" s="3"/>
      <c r="T347" s="3"/>
      <c r="U347" s="33"/>
      <c r="V347" s="33"/>
      <c r="W347" s="3"/>
      <c r="X347" s="3"/>
      <c r="Y347" s="4"/>
      <c r="Z347" s="4"/>
      <c r="AA347" s="3"/>
      <c r="AB347" s="3"/>
      <c r="AC347" s="3"/>
    </row>
    <row r="348" spans="1:29" ht="12" customHeight="1" x14ac:dyDescent="0.25">
      <c r="A348" s="1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3"/>
      <c r="R348" s="33"/>
      <c r="S348" s="3"/>
      <c r="T348" s="3"/>
      <c r="U348" s="33"/>
      <c r="V348" s="33"/>
      <c r="W348" s="3"/>
      <c r="X348" s="3"/>
      <c r="Y348" s="4"/>
      <c r="Z348" s="4"/>
      <c r="AA348" s="3"/>
      <c r="AB348" s="3"/>
      <c r="AC348" s="3"/>
    </row>
    <row r="349" spans="1:29" ht="12" customHeight="1" x14ac:dyDescent="0.25">
      <c r="A349" s="1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3"/>
      <c r="R349" s="33"/>
      <c r="S349" s="3"/>
      <c r="T349" s="3"/>
      <c r="U349" s="33"/>
      <c r="V349" s="33"/>
      <c r="W349" s="3"/>
      <c r="X349" s="3"/>
      <c r="Y349" s="4"/>
      <c r="Z349" s="4"/>
      <c r="AA349" s="3"/>
      <c r="AB349" s="3"/>
      <c r="AC349" s="3"/>
    </row>
    <row r="350" spans="1:29" ht="12" customHeight="1" x14ac:dyDescent="0.25">
      <c r="A350" s="1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3"/>
      <c r="R350" s="33"/>
      <c r="S350" s="3"/>
      <c r="T350" s="3"/>
      <c r="U350" s="33"/>
      <c r="V350" s="33"/>
      <c r="W350" s="3"/>
      <c r="X350" s="3"/>
      <c r="Y350" s="4"/>
      <c r="Z350" s="4"/>
      <c r="AA350" s="3"/>
      <c r="AB350" s="3"/>
      <c r="AC350" s="3"/>
    </row>
    <row r="351" spans="1:29" ht="12" customHeight="1" x14ac:dyDescent="0.25">
      <c r="A351" s="1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3"/>
      <c r="R351" s="33"/>
      <c r="S351" s="3"/>
      <c r="T351" s="3"/>
      <c r="U351" s="33"/>
      <c r="V351" s="33"/>
      <c r="W351" s="3"/>
      <c r="X351" s="3"/>
      <c r="Y351" s="4"/>
      <c r="Z351" s="4"/>
      <c r="AA351" s="3"/>
      <c r="AB351" s="3"/>
      <c r="AC351" s="3"/>
    </row>
    <row r="352" spans="1:29" ht="12" customHeight="1" x14ac:dyDescent="0.25">
      <c r="A352" s="1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3"/>
      <c r="R352" s="33"/>
      <c r="S352" s="3"/>
      <c r="T352" s="3"/>
      <c r="U352" s="33"/>
      <c r="V352" s="33"/>
      <c r="W352" s="3"/>
      <c r="X352" s="3"/>
      <c r="Y352" s="4"/>
      <c r="Z352" s="4"/>
      <c r="AA352" s="3"/>
      <c r="AB352" s="3"/>
      <c r="AC352" s="3"/>
    </row>
    <row r="353" spans="1:29" ht="12" customHeight="1" x14ac:dyDescent="0.25">
      <c r="A353" s="1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3"/>
      <c r="R353" s="33"/>
      <c r="S353" s="3"/>
      <c r="T353" s="3"/>
      <c r="U353" s="33"/>
      <c r="V353" s="33"/>
      <c r="W353" s="3"/>
      <c r="X353" s="3"/>
      <c r="Y353" s="4"/>
      <c r="Z353" s="4"/>
      <c r="AA353" s="3"/>
      <c r="AB353" s="3"/>
      <c r="AC353" s="3"/>
    </row>
    <row r="354" spans="1:29" ht="12" customHeight="1" x14ac:dyDescent="0.25">
      <c r="A354" s="1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3"/>
      <c r="R354" s="33"/>
      <c r="S354" s="3"/>
      <c r="T354" s="3"/>
      <c r="U354" s="33"/>
      <c r="V354" s="33"/>
      <c r="W354" s="3"/>
      <c r="X354" s="3"/>
      <c r="Y354" s="4"/>
      <c r="Z354" s="4"/>
      <c r="AA354" s="3"/>
      <c r="AB354" s="3"/>
      <c r="AC354" s="3"/>
    </row>
    <row r="355" spans="1:29" ht="12" customHeight="1" x14ac:dyDescent="0.25">
      <c r="A355" s="1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3"/>
      <c r="R355" s="33"/>
      <c r="S355" s="3"/>
      <c r="T355" s="3"/>
      <c r="U355" s="33"/>
      <c r="V355" s="33"/>
      <c r="W355" s="3"/>
      <c r="X355" s="3"/>
      <c r="Y355" s="4"/>
      <c r="Z355" s="4"/>
      <c r="AA355" s="3"/>
      <c r="AB355" s="3"/>
      <c r="AC355" s="3"/>
    </row>
    <row r="356" spans="1:29" ht="12" customHeight="1" x14ac:dyDescent="0.25">
      <c r="A356" s="1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3"/>
      <c r="R356" s="33"/>
      <c r="S356" s="3"/>
      <c r="T356" s="3"/>
      <c r="U356" s="33"/>
      <c r="V356" s="33"/>
      <c r="W356" s="3"/>
      <c r="X356" s="3"/>
      <c r="Y356" s="4"/>
      <c r="Z356" s="4"/>
      <c r="AA356" s="3"/>
      <c r="AB356" s="3"/>
      <c r="AC356" s="3"/>
    </row>
    <row r="357" spans="1:29" ht="12" customHeight="1" x14ac:dyDescent="0.25">
      <c r="A357" s="1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3"/>
      <c r="R357" s="33"/>
      <c r="S357" s="3"/>
      <c r="T357" s="3"/>
      <c r="U357" s="33"/>
      <c r="V357" s="33"/>
      <c r="W357" s="3"/>
      <c r="X357" s="3"/>
      <c r="Y357" s="4"/>
      <c r="Z357" s="4"/>
      <c r="AA357" s="3"/>
      <c r="AB357" s="3"/>
      <c r="AC357" s="3"/>
    </row>
    <row r="358" spans="1:29" ht="12" customHeight="1" x14ac:dyDescent="0.25">
      <c r="A358" s="1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3"/>
      <c r="R358" s="33"/>
      <c r="S358" s="3"/>
      <c r="T358" s="3"/>
      <c r="U358" s="33"/>
      <c r="V358" s="33"/>
      <c r="W358" s="3"/>
      <c r="X358" s="3"/>
      <c r="Y358" s="4"/>
      <c r="Z358" s="4"/>
      <c r="AA358" s="3"/>
      <c r="AB358" s="3"/>
      <c r="AC358" s="3"/>
    </row>
    <row r="359" spans="1:29" ht="12" customHeight="1" x14ac:dyDescent="0.25">
      <c r="A359" s="1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3"/>
      <c r="R359" s="33"/>
      <c r="S359" s="3"/>
      <c r="T359" s="3"/>
      <c r="U359" s="33"/>
      <c r="V359" s="33"/>
      <c r="W359" s="3"/>
      <c r="X359" s="3"/>
      <c r="Y359" s="4"/>
      <c r="Z359" s="4"/>
      <c r="AA359" s="3"/>
      <c r="AB359" s="3"/>
      <c r="AC359" s="3"/>
    </row>
    <row r="360" spans="1:29" ht="12" customHeight="1" x14ac:dyDescent="0.25">
      <c r="A360" s="1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3"/>
      <c r="R360" s="33"/>
      <c r="S360" s="3"/>
      <c r="T360" s="3"/>
      <c r="U360" s="33"/>
      <c r="V360" s="33"/>
      <c r="W360" s="3"/>
      <c r="X360" s="3"/>
      <c r="Y360" s="4"/>
      <c r="Z360" s="4"/>
      <c r="AA360" s="3"/>
      <c r="AB360" s="3"/>
      <c r="AC360" s="3"/>
    </row>
    <row r="361" spans="1:29" ht="12" customHeight="1" x14ac:dyDescent="0.25">
      <c r="A361" s="1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3"/>
      <c r="R361" s="33"/>
      <c r="S361" s="3"/>
      <c r="T361" s="3"/>
      <c r="U361" s="33"/>
      <c r="V361" s="33"/>
      <c r="W361" s="3"/>
      <c r="X361" s="3"/>
      <c r="Y361" s="4"/>
      <c r="Z361" s="4"/>
      <c r="AA361" s="3"/>
      <c r="AB361" s="3"/>
      <c r="AC361" s="3"/>
    </row>
    <row r="362" spans="1:29" ht="12" customHeight="1" x14ac:dyDescent="0.25">
      <c r="A362" s="1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3"/>
      <c r="R362" s="33"/>
      <c r="S362" s="3"/>
      <c r="T362" s="3"/>
      <c r="U362" s="33"/>
      <c r="V362" s="33"/>
      <c r="W362" s="3"/>
      <c r="X362" s="3"/>
      <c r="Y362" s="4"/>
      <c r="Z362" s="4"/>
      <c r="AA362" s="3"/>
      <c r="AB362" s="3"/>
      <c r="AC362" s="3"/>
    </row>
    <row r="363" spans="1:29" ht="12" customHeight="1" x14ac:dyDescent="0.25">
      <c r="A363" s="1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3"/>
      <c r="R363" s="33"/>
      <c r="S363" s="3"/>
      <c r="T363" s="3"/>
      <c r="U363" s="33"/>
      <c r="V363" s="33"/>
      <c r="W363" s="3"/>
      <c r="X363" s="3"/>
      <c r="Y363" s="4"/>
      <c r="Z363" s="4"/>
      <c r="AA363" s="3"/>
      <c r="AB363" s="3"/>
      <c r="AC363" s="3"/>
    </row>
    <row r="364" spans="1:29" ht="12" customHeight="1" x14ac:dyDescent="0.25">
      <c r="A364" s="1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3"/>
      <c r="R364" s="33"/>
      <c r="S364" s="3"/>
      <c r="T364" s="3"/>
      <c r="U364" s="33"/>
      <c r="V364" s="33"/>
      <c r="W364" s="3"/>
      <c r="X364" s="3"/>
      <c r="Y364" s="4"/>
      <c r="Z364" s="4"/>
      <c r="AA364" s="3"/>
      <c r="AB364" s="3"/>
      <c r="AC364" s="3"/>
    </row>
    <row r="365" spans="1:29" ht="12" customHeight="1" x14ac:dyDescent="0.25">
      <c r="A365" s="1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3"/>
      <c r="R365" s="33"/>
      <c r="S365" s="3"/>
      <c r="T365" s="3"/>
      <c r="U365" s="33"/>
      <c r="V365" s="33"/>
      <c r="W365" s="3"/>
      <c r="X365" s="3"/>
      <c r="Y365" s="4"/>
      <c r="Z365" s="4"/>
      <c r="AA365" s="3"/>
      <c r="AB365" s="3"/>
      <c r="AC365" s="3"/>
    </row>
    <row r="366" spans="1:29" ht="12" customHeight="1" x14ac:dyDescent="0.25">
      <c r="A366" s="1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3"/>
      <c r="R366" s="33"/>
      <c r="S366" s="3"/>
      <c r="T366" s="3"/>
      <c r="U366" s="33"/>
      <c r="V366" s="33"/>
      <c r="W366" s="3"/>
      <c r="X366" s="3"/>
      <c r="Y366" s="4"/>
      <c r="Z366" s="4"/>
      <c r="AA366" s="3"/>
      <c r="AB366" s="3"/>
      <c r="AC366" s="3"/>
    </row>
    <row r="367" spans="1:29" ht="12" customHeight="1" x14ac:dyDescent="0.25">
      <c r="A367" s="1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3"/>
      <c r="R367" s="33"/>
      <c r="S367" s="3"/>
      <c r="T367" s="3"/>
      <c r="U367" s="33"/>
      <c r="V367" s="33"/>
      <c r="W367" s="3"/>
      <c r="X367" s="3"/>
      <c r="Y367" s="4"/>
      <c r="Z367" s="4"/>
      <c r="AA367" s="3"/>
      <c r="AB367" s="3"/>
      <c r="AC367" s="3"/>
    </row>
    <row r="368" spans="1:29" ht="12" customHeight="1" x14ac:dyDescent="0.25">
      <c r="A368" s="1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3"/>
      <c r="R368" s="33"/>
      <c r="S368" s="3"/>
      <c r="T368" s="3"/>
      <c r="U368" s="33"/>
      <c r="V368" s="33"/>
      <c r="W368" s="3"/>
      <c r="X368" s="3"/>
      <c r="Y368" s="4"/>
      <c r="Z368" s="4"/>
      <c r="AA368" s="3"/>
      <c r="AB368" s="3"/>
      <c r="AC368" s="3"/>
    </row>
    <row r="369" spans="1:29" ht="12" customHeight="1" x14ac:dyDescent="0.25">
      <c r="A369" s="1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3"/>
      <c r="R369" s="33"/>
      <c r="S369" s="3"/>
      <c r="T369" s="3"/>
      <c r="U369" s="33"/>
      <c r="V369" s="33"/>
      <c r="W369" s="3"/>
      <c r="X369" s="3"/>
      <c r="Y369" s="4"/>
      <c r="Z369" s="4"/>
      <c r="AA369" s="3"/>
      <c r="AB369" s="3"/>
      <c r="AC369" s="3"/>
    </row>
    <row r="370" spans="1:29" ht="12" customHeight="1" x14ac:dyDescent="0.25">
      <c r="A370" s="1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3"/>
      <c r="R370" s="33"/>
      <c r="S370" s="3"/>
      <c r="T370" s="3"/>
      <c r="U370" s="33"/>
      <c r="V370" s="33"/>
      <c r="W370" s="3"/>
      <c r="X370" s="3"/>
      <c r="Y370" s="4"/>
      <c r="Z370" s="4"/>
      <c r="AA370" s="3"/>
      <c r="AB370" s="3"/>
      <c r="AC370" s="3"/>
    </row>
    <row r="371" spans="1:29" ht="12" customHeight="1" x14ac:dyDescent="0.25">
      <c r="A371" s="1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3"/>
      <c r="R371" s="33"/>
      <c r="S371" s="3"/>
      <c r="T371" s="3"/>
      <c r="U371" s="33"/>
      <c r="V371" s="33"/>
      <c r="W371" s="3"/>
      <c r="X371" s="3"/>
      <c r="Y371" s="4"/>
      <c r="Z371" s="4"/>
      <c r="AA371" s="3"/>
      <c r="AB371" s="3"/>
      <c r="AC371" s="3"/>
    </row>
    <row r="372" spans="1:29" ht="12" customHeight="1" x14ac:dyDescent="0.25">
      <c r="A372" s="1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3"/>
      <c r="R372" s="33"/>
      <c r="S372" s="3"/>
      <c r="T372" s="3"/>
      <c r="U372" s="33"/>
      <c r="V372" s="33"/>
      <c r="W372" s="3"/>
      <c r="X372" s="3"/>
      <c r="Y372" s="4"/>
      <c r="Z372" s="4"/>
      <c r="AA372" s="3"/>
      <c r="AB372" s="3"/>
      <c r="AC372" s="3"/>
    </row>
    <row r="373" spans="1:29" ht="12" customHeight="1" x14ac:dyDescent="0.25">
      <c r="A373" s="1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3"/>
      <c r="R373" s="33"/>
      <c r="S373" s="3"/>
      <c r="T373" s="3"/>
      <c r="U373" s="33"/>
      <c r="V373" s="33"/>
      <c r="W373" s="3"/>
      <c r="X373" s="3"/>
      <c r="Y373" s="4"/>
      <c r="Z373" s="4"/>
      <c r="AA373" s="3"/>
      <c r="AB373" s="3"/>
      <c r="AC373" s="3"/>
    </row>
    <row r="374" spans="1:29" ht="12" customHeight="1" x14ac:dyDescent="0.25">
      <c r="A374" s="1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3"/>
      <c r="R374" s="33"/>
      <c r="S374" s="3"/>
      <c r="T374" s="3"/>
      <c r="U374" s="33"/>
      <c r="V374" s="33"/>
      <c r="W374" s="3"/>
      <c r="X374" s="3"/>
      <c r="Y374" s="4"/>
      <c r="Z374" s="4"/>
      <c r="AA374" s="3"/>
      <c r="AB374" s="3"/>
      <c r="AC374" s="3"/>
    </row>
    <row r="375" spans="1:29" ht="12" customHeight="1" x14ac:dyDescent="0.25">
      <c r="A375" s="1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3"/>
      <c r="R375" s="33"/>
      <c r="S375" s="3"/>
      <c r="T375" s="3"/>
      <c r="U375" s="33"/>
      <c r="V375" s="33"/>
      <c r="W375" s="3"/>
      <c r="X375" s="3"/>
      <c r="Y375" s="4"/>
      <c r="Z375" s="4"/>
      <c r="AA375" s="3"/>
      <c r="AB375" s="3"/>
      <c r="AC375" s="3"/>
    </row>
    <row r="376" spans="1:29" ht="12" customHeight="1" x14ac:dyDescent="0.25">
      <c r="A376" s="1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3"/>
      <c r="R376" s="33"/>
      <c r="S376" s="3"/>
      <c r="T376" s="3"/>
      <c r="U376" s="33"/>
      <c r="V376" s="33"/>
      <c r="W376" s="3"/>
      <c r="X376" s="3"/>
      <c r="Y376" s="4"/>
      <c r="Z376" s="4"/>
      <c r="AA376" s="3"/>
      <c r="AB376" s="3"/>
      <c r="AC376" s="3"/>
    </row>
    <row r="377" spans="1:29" ht="12" customHeight="1" x14ac:dyDescent="0.25">
      <c r="A377" s="1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3"/>
      <c r="R377" s="33"/>
      <c r="S377" s="3"/>
      <c r="T377" s="3"/>
      <c r="U377" s="33"/>
      <c r="V377" s="33"/>
      <c r="W377" s="3"/>
      <c r="X377" s="3"/>
      <c r="Y377" s="4"/>
      <c r="Z377" s="4"/>
      <c r="AA377" s="3"/>
      <c r="AB377" s="3"/>
      <c r="AC377" s="3"/>
    </row>
    <row r="378" spans="1:29" ht="12" customHeight="1" x14ac:dyDescent="0.25">
      <c r="A378" s="1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3"/>
      <c r="R378" s="33"/>
      <c r="S378" s="3"/>
      <c r="T378" s="3"/>
      <c r="U378" s="33"/>
      <c r="V378" s="33"/>
      <c r="W378" s="3"/>
      <c r="X378" s="3"/>
      <c r="Y378" s="4"/>
      <c r="Z378" s="4"/>
      <c r="AA378" s="3"/>
      <c r="AB378" s="3"/>
      <c r="AC378" s="3"/>
    </row>
    <row r="379" spans="1:29" ht="12" customHeight="1" x14ac:dyDescent="0.25">
      <c r="A379" s="1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3"/>
      <c r="R379" s="33"/>
      <c r="S379" s="3"/>
      <c r="T379" s="3"/>
      <c r="U379" s="33"/>
      <c r="V379" s="33"/>
      <c r="W379" s="3"/>
      <c r="X379" s="3"/>
      <c r="Y379" s="4"/>
      <c r="Z379" s="4"/>
      <c r="AA379" s="3"/>
      <c r="AB379" s="3"/>
      <c r="AC379" s="3"/>
    </row>
    <row r="380" spans="1:29" ht="12" customHeight="1" x14ac:dyDescent="0.25">
      <c r="A380" s="1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3"/>
      <c r="R380" s="33"/>
      <c r="S380" s="3"/>
      <c r="T380" s="3"/>
      <c r="U380" s="33"/>
      <c r="V380" s="33"/>
      <c r="W380" s="3"/>
      <c r="X380" s="3"/>
      <c r="Y380" s="4"/>
      <c r="Z380" s="4"/>
      <c r="AA380" s="3"/>
      <c r="AB380" s="3"/>
      <c r="AC380" s="3"/>
    </row>
    <row r="381" spans="1:29" ht="12" customHeight="1" x14ac:dyDescent="0.25">
      <c r="A381" s="1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3"/>
      <c r="R381" s="33"/>
      <c r="S381" s="3"/>
      <c r="T381" s="3"/>
      <c r="U381" s="33"/>
      <c r="V381" s="33"/>
      <c r="W381" s="3"/>
      <c r="X381" s="3"/>
      <c r="Y381" s="4"/>
      <c r="Z381" s="4"/>
      <c r="AA381" s="3"/>
      <c r="AB381" s="3"/>
      <c r="AC381" s="3"/>
    </row>
    <row r="382" spans="1:29" ht="12" customHeight="1" x14ac:dyDescent="0.25">
      <c r="A382" s="1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3"/>
      <c r="R382" s="33"/>
      <c r="S382" s="3"/>
      <c r="T382" s="3"/>
      <c r="U382" s="33"/>
      <c r="V382" s="33"/>
      <c r="W382" s="3"/>
      <c r="X382" s="3"/>
      <c r="Y382" s="4"/>
      <c r="Z382" s="4"/>
      <c r="AA382" s="3"/>
      <c r="AB382" s="3"/>
      <c r="AC382" s="3"/>
    </row>
    <row r="383" spans="1:29" ht="12" customHeight="1" x14ac:dyDescent="0.25">
      <c r="A383" s="1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3"/>
      <c r="R383" s="33"/>
      <c r="S383" s="3"/>
      <c r="T383" s="3"/>
      <c r="U383" s="33"/>
      <c r="V383" s="33"/>
      <c r="W383" s="3"/>
      <c r="X383" s="3"/>
      <c r="Y383" s="4"/>
      <c r="Z383" s="4"/>
      <c r="AA383" s="3"/>
      <c r="AB383" s="3"/>
      <c r="AC383" s="3"/>
    </row>
    <row r="384" spans="1:29" ht="12" customHeight="1" x14ac:dyDescent="0.25">
      <c r="A384" s="1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3"/>
      <c r="R384" s="33"/>
      <c r="S384" s="3"/>
      <c r="T384" s="3"/>
      <c r="U384" s="33"/>
      <c r="V384" s="33"/>
      <c r="W384" s="3"/>
      <c r="X384" s="3"/>
      <c r="Y384" s="4"/>
      <c r="Z384" s="4"/>
      <c r="AA384" s="3"/>
      <c r="AB384" s="3"/>
      <c r="AC384" s="3"/>
    </row>
    <row r="385" spans="1:29" ht="12" customHeight="1" x14ac:dyDescent="0.25">
      <c r="A385" s="1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3"/>
      <c r="R385" s="33"/>
      <c r="S385" s="3"/>
      <c r="T385" s="3"/>
      <c r="U385" s="33"/>
      <c r="V385" s="33"/>
      <c r="W385" s="3"/>
      <c r="X385" s="3"/>
      <c r="Y385" s="4"/>
      <c r="Z385" s="4"/>
      <c r="AA385" s="3"/>
      <c r="AB385" s="3"/>
      <c r="AC385" s="3"/>
    </row>
    <row r="386" spans="1:29" ht="12" customHeight="1" x14ac:dyDescent="0.25">
      <c r="A386" s="1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3"/>
      <c r="R386" s="33"/>
      <c r="S386" s="3"/>
      <c r="T386" s="3"/>
      <c r="U386" s="33"/>
      <c r="V386" s="33"/>
      <c r="W386" s="3"/>
      <c r="X386" s="3"/>
      <c r="Y386" s="4"/>
      <c r="Z386" s="4"/>
      <c r="AA386" s="3"/>
      <c r="AB386" s="3"/>
      <c r="AC386" s="3"/>
    </row>
    <row r="387" spans="1:29" ht="12" customHeight="1" x14ac:dyDescent="0.25">
      <c r="A387" s="1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3"/>
      <c r="R387" s="33"/>
      <c r="S387" s="3"/>
      <c r="T387" s="3"/>
      <c r="U387" s="33"/>
      <c r="V387" s="33"/>
      <c r="W387" s="3"/>
      <c r="X387" s="3"/>
      <c r="Y387" s="4"/>
      <c r="Z387" s="4"/>
      <c r="AA387" s="3"/>
      <c r="AB387" s="3"/>
      <c r="AC387" s="3"/>
    </row>
    <row r="388" spans="1:29" ht="12" customHeight="1" x14ac:dyDescent="0.25">
      <c r="A388" s="1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3"/>
      <c r="R388" s="33"/>
      <c r="S388" s="3"/>
      <c r="T388" s="3"/>
      <c r="U388" s="33"/>
      <c r="V388" s="33"/>
      <c r="W388" s="3"/>
      <c r="X388" s="3"/>
      <c r="Y388" s="4"/>
      <c r="Z388" s="4"/>
      <c r="AA388" s="3"/>
      <c r="AB388" s="3"/>
      <c r="AC388" s="3"/>
    </row>
    <row r="389" spans="1:29" ht="12" customHeight="1" x14ac:dyDescent="0.25">
      <c r="A389" s="1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3"/>
      <c r="R389" s="33"/>
      <c r="S389" s="3"/>
      <c r="T389" s="3"/>
      <c r="U389" s="33"/>
      <c r="V389" s="33"/>
      <c r="W389" s="3"/>
      <c r="X389" s="3"/>
      <c r="Y389" s="4"/>
      <c r="Z389" s="4"/>
      <c r="AA389" s="3"/>
      <c r="AB389" s="3"/>
      <c r="AC389" s="3"/>
    </row>
    <row r="390" spans="1:29" ht="12" customHeight="1" x14ac:dyDescent="0.25">
      <c r="A390" s="1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3"/>
      <c r="R390" s="33"/>
      <c r="S390" s="3"/>
      <c r="T390" s="3"/>
      <c r="U390" s="33"/>
      <c r="V390" s="33"/>
      <c r="W390" s="3"/>
      <c r="X390" s="3"/>
      <c r="Y390" s="4"/>
      <c r="Z390" s="4"/>
      <c r="AA390" s="3"/>
      <c r="AB390" s="3"/>
      <c r="AC390" s="3"/>
    </row>
    <row r="391" spans="1:29" ht="12" customHeight="1" x14ac:dyDescent="0.25">
      <c r="A391" s="1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3"/>
      <c r="R391" s="33"/>
      <c r="S391" s="3"/>
      <c r="T391" s="3"/>
      <c r="U391" s="33"/>
      <c r="V391" s="33"/>
      <c r="W391" s="3"/>
      <c r="X391" s="3"/>
      <c r="Y391" s="4"/>
      <c r="Z391" s="4"/>
      <c r="AA391" s="3"/>
      <c r="AB391" s="3"/>
      <c r="AC391" s="3"/>
    </row>
    <row r="392" spans="1:29" ht="12" customHeight="1" x14ac:dyDescent="0.25">
      <c r="A392" s="1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3"/>
      <c r="R392" s="33"/>
      <c r="S392" s="3"/>
      <c r="T392" s="3"/>
      <c r="U392" s="33"/>
      <c r="V392" s="33"/>
      <c r="W392" s="3"/>
      <c r="X392" s="3"/>
      <c r="Y392" s="4"/>
      <c r="Z392" s="4"/>
      <c r="AA392" s="3"/>
      <c r="AB392" s="3"/>
      <c r="AC392" s="3"/>
    </row>
    <row r="393" spans="1:29" ht="12" customHeight="1" x14ac:dyDescent="0.25">
      <c r="A393" s="1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3"/>
      <c r="R393" s="33"/>
      <c r="S393" s="3"/>
      <c r="T393" s="3"/>
      <c r="U393" s="33"/>
      <c r="V393" s="33"/>
      <c r="W393" s="3"/>
      <c r="X393" s="3"/>
      <c r="Y393" s="4"/>
      <c r="Z393" s="4"/>
      <c r="AA393" s="3"/>
      <c r="AB393" s="3"/>
      <c r="AC393" s="3"/>
    </row>
    <row r="394" spans="1:29" ht="12" customHeight="1" x14ac:dyDescent="0.25">
      <c r="A394" s="1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3"/>
      <c r="R394" s="33"/>
      <c r="S394" s="3"/>
      <c r="T394" s="3"/>
      <c r="U394" s="33"/>
      <c r="V394" s="33"/>
      <c r="W394" s="3"/>
      <c r="X394" s="3"/>
      <c r="Y394" s="4"/>
      <c r="Z394" s="4"/>
      <c r="AA394" s="3"/>
      <c r="AB394" s="3"/>
      <c r="AC394" s="3"/>
    </row>
    <row r="395" spans="1:29" ht="12" customHeight="1" x14ac:dyDescent="0.25">
      <c r="A395" s="1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3"/>
      <c r="R395" s="33"/>
      <c r="S395" s="3"/>
      <c r="T395" s="3"/>
      <c r="U395" s="33"/>
      <c r="V395" s="33"/>
      <c r="W395" s="3"/>
      <c r="X395" s="3"/>
      <c r="Y395" s="4"/>
      <c r="Z395" s="4"/>
      <c r="AA395" s="3"/>
      <c r="AB395" s="3"/>
      <c r="AC395" s="3"/>
    </row>
    <row r="396" spans="1:29" ht="12" customHeight="1" x14ac:dyDescent="0.25">
      <c r="A396" s="1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3"/>
      <c r="R396" s="33"/>
      <c r="S396" s="3"/>
      <c r="T396" s="3"/>
      <c r="U396" s="33"/>
      <c r="V396" s="33"/>
      <c r="W396" s="3"/>
      <c r="X396" s="3"/>
      <c r="Y396" s="4"/>
      <c r="Z396" s="4"/>
      <c r="AA396" s="3"/>
      <c r="AB396" s="3"/>
      <c r="AC396" s="3"/>
    </row>
    <row r="397" spans="1:29" ht="12" customHeight="1" x14ac:dyDescent="0.25">
      <c r="A397" s="1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3"/>
      <c r="R397" s="33"/>
      <c r="S397" s="3"/>
      <c r="T397" s="3"/>
      <c r="U397" s="33"/>
      <c r="V397" s="33"/>
      <c r="W397" s="3"/>
      <c r="X397" s="3"/>
      <c r="Y397" s="4"/>
      <c r="Z397" s="4"/>
      <c r="AA397" s="3"/>
      <c r="AB397" s="3"/>
      <c r="AC397" s="3"/>
    </row>
    <row r="398" spans="1:29" ht="12" customHeight="1" x14ac:dyDescent="0.25">
      <c r="A398" s="1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3"/>
      <c r="R398" s="33"/>
      <c r="S398" s="3"/>
      <c r="T398" s="3"/>
      <c r="U398" s="33"/>
      <c r="V398" s="33"/>
      <c r="W398" s="3"/>
      <c r="X398" s="3"/>
      <c r="Y398" s="4"/>
      <c r="Z398" s="4"/>
      <c r="AA398" s="3"/>
      <c r="AB398" s="3"/>
      <c r="AC398" s="3"/>
    </row>
    <row r="399" spans="1:29" ht="12" customHeight="1" x14ac:dyDescent="0.25">
      <c r="A399" s="1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3"/>
      <c r="R399" s="33"/>
      <c r="S399" s="3"/>
      <c r="T399" s="3"/>
      <c r="U399" s="33"/>
      <c r="V399" s="33"/>
      <c r="W399" s="3"/>
      <c r="X399" s="3"/>
      <c r="Y399" s="4"/>
      <c r="Z399" s="4"/>
      <c r="AA399" s="3"/>
      <c r="AB399" s="3"/>
      <c r="AC399" s="3"/>
    </row>
    <row r="400" spans="1:29" ht="12" customHeight="1" x14ac:dyDescent="0.25">
      <c r="A400" s="1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3"/>
      <c r="R400" s="33"/>
      <c r="S400" s="3"/>
      <c r="T400" s="3"/>
      <c r="U400" s="33"/>
      <c r="V400" s="33"/>
      <c r="W400" s="3"/>
      <c r="X400" s="3"/>
      <c r="Y400" s="4"/>
      <c r="Z400" s="4"/>
      <c r="AA400" s="3"/>
      <c r="AB400" s="3"/>
      <c r="AC400" s="3"/>
    </row>
    <row r="401" spans="1:29" ht="12" customHeight="1" x14ac:dyDescent="0.25">
      <c r="A401" s="1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3"/>
      <c r="R401" s="33"/>
      <c r="S401" s="3"/>
      <c r="T401" s="3"/>
      <c r="U401" s="33"/>
      <c r="V401" s="33"/>
      <c r="W401" s="3"/>
      <c r="X401" s="3"/>
      <c r="Y401" s="4"/>
      <c r="Z401" s="4"/>
      <c r="AA401" s="3"/>
      <c r="AB401" s="3"/>
      <c r="AC401" s="3"/>
    </row>
    <row r="402" spans="1:29" ht="12" customHeight="1" x14ac:dyDescent="0.25">
      <c r="A402" s="1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3"/>
      <c r="R402" s="33"/>
      <c r="S402" s="3"/>
      <c r="T402" s="3"/>
      <c r="U402" s="33"/>
      <c r="V402" s="33"/>
      <c r="W402" s="3"/>
      <c r="X402" s="3"/>
      <c r="Y402" s="4"/>
      <c r="Z402" s="4"/>
      <c r="AA402" s="3"/>
      <c r="AB402" s="3"/>
      <c r="AC402" s="3"/>
    </row>
    <row r="403" spans="1:29" ht="12" customHeight="1" x14ac:dyDescent="0.25">
      <c r="A403" s="1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3"/>
      <c r="R403" s="33"/>
      <c r="S403" s="3"/>
      <c r="T403" s="3"/>
      <c r="U403" s="33"/>
      <c r="V403" s="33"/>
      <c r="W403" s="3"/>
      <c r="X403" s="3"/>
      <c r="Y403" s="4"/>
      <c r="Z403" s="4"/>
      <c r="AA403" s="3"/>
      <c r="AB403" s="3"/>
      <c r="AC403" s="3"/>
    </row>
    <row r="404" spans="1:29" ht="12" customHeight="1" x14ac:dyDescent="0.25">
      <c r="A404" s="1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3"/>
      <c r="R404" s="33"/>
      <c r="S404" s="3"/>
      <c r="T404" s="3"/>
      <c r="U404" s="33"/>
      <c r="V404" s="33"/>
      <c r="W404" s="3"/>
      <c r="X404" s="3"/>
      <c r="Y404" s="4"/>
      <c r="Z404" s="4"/>
      <c r="AA404" s="3"/>
      <c r="AB404" s="3"/>
      <c r="AC404" s="3"/>
    </row>
    <row r="405" spans="1:29" ht="12" customHeight="1" x14ac:dyDescent="0.25">
      <c r="A405" s="1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3"/>
      <c r="R405" s="33"/>
      <c r="S405" s="3"/>
      <c r="T405" s="3"/>
      <c r="U405" s="33"/>
      <c r="V405" s="33"/>
      <c r="W405" s="3"/>
      <c r="X405" s="3"/>
      <c r="Y405" s="4"/>
      <c r="Z405" s="4"/>
      <c r="AA405" s="3"/>
      <c r="AB405" s="3"/>
      <c r="AC405" s="3"/>
    </row>
    <row r="406" spans="1:29" ht="12" customHeight="1" x14ac:dyDescent="0.25">
      <c r="A406" s="1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3"/>
      <c r="R406" s="33"/>
      <c r="S406" s="3"/>
      <c r="T406" s="3"/>
      <c r="U406" s="33"/>
      <c r="V406" s="33"/>
      <c r="W406" s="3"/>
      <c r="X406" s="3"/>
      <c r="Y406" s="4"/>
      <c r="Z406" s="4"/>
      <c r="AA406" s="3"/>
      <c r="AB406" s="3"/>
      <c r="AC406" s="3"/>
    </row>
    <row r="407" spans="1:29" ht="12" customHeight="1" x14ac:dyDescent="0.25">
      <c r="A407" s="1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3"/>
      <c r="R407" s="33"/>
      <c r="S407" s="3"/>
      <c r="T407" s="3"/>
      <c r="U407" s="33"/>
      <c r="V407" s="33"/>
      <c r="W407" s="3"/>
      <c r="X407" s="3"/>
      <c r="Y407" s="4"/>
      <c r="Z407" s="4"/>
      <c r="AA407" s="3"/>
      <c r="AB407" s="3"/>
      <c r="AC407" s="3"/>
    </row>
    <row r="408" spans="1:29" ht="12" customHeight="1" x14ac:dyDescent="0.25">
      <c r="A408" s="1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3"/>
      <c r="R408" s="33"/>
      <c r="S408" s="3"/>
      <c r="T408" s="3"/>
      <c r="U408" s="33"/>
      <c r="V408" s="33"/>
      <c r="W408" s="3"/>
      <c r="X408" s="3"/>
      <c r="Y408" s="4"/>
      <c r="Z408" s="4"/>
      <c r="AA408" s="3"/>
      <c r="AB408" s="3"/>
      <c r="AC408" s="3"/>
    </row>
    <row r="409" spans="1:29" ht="12" customHeight="1" x14ac:dyDescent="0.25">
      <c r="A409" s="1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3"/>
      <c r="R409" s="33"/>
      <c r="S409" s="3"/>
      <c r="T409" s="3"/>
      <c r="U409" s="33"/>
      <c r="V409" s="33"/>
      <c r="W409" s="3"/>
      <c r="X409" s="3"/>
      <c r="Y409" s="4"/>
      <c r="Z409" s="4"/>
      <c r="AA409" s="3"/>
      <c r="AB409" s="3"/>
      <c r="AC409" s="3"/>
    </row>
    <row r="410" spans="1:29" ht="12" customHeight="1" x14ac:dyDescent="0.25">
      <c r="A410" s="1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3"/>
      <c r="R410" s="33"/>
      <c r="S410" s="3"/>
      <c r="T410" s="3"/>
      <c r="U410" s="33"/>
      <c r="V410" s="33"/>
      <c r="W410" s="3"/>
      <c r="X410" s="3"/>
      <c r="Y410" s="4"/>
      <c r="Z410" s="4"/>
      <c r="AA410" s="3"/>
      <c r="AB410" s="3"/>
      <c r="AC410" s="3"/>
    </row>
    <row r="411" spans="1:29" ht="12" customHeight="1" x14ac:dyDescent="0.25">
      <c r="A411" s="1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3"/>
      <c r="R411" s="33"/>
      <c r="S411" s="3"/>
      <c r="T411" s="3"/>
      <c r="U411" s="33"/>
      <c r="V411" s="33"/>
      <c r="W411" s="3"/>
      <c r="X411" s="3"/>
      <c r="Y411" s="4"/>
      <c r="Z411" s="4"/>
      <c r="AA411" s="3"/>
      <c r="AB411" s="3"/>
      <c r="AC411" s="3"/>
    </row>
    <row r="412" spans="1:29" ht="12" customHeight="1" x14ac:dyDescent="0.25">
      <c r="A412" s="1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3"/>
      <c r="R412" s="33"/>
      <c r="S412" s="3"/>
      <c r="T412" s="3"/>
      <c r="U412" s="33"/>
      <c r="V412" s="33"/>
      <c r="W412" s="3"/>
      <c r="X412" s="3"/>
      <c r="Y412" s="4"/>
      <c r="Z412" s="4"/>
      <c r="AA412" s="3"/>
      <c r="AB412" s="3"/>
      <c r="AC412" s="3"/>
    </row>
    <row r="413" spans="1:29" ht="12" customHeight="1" x14ac:dyDescent="0.25">
      <c r="A413" s="1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3"/>
      <c r="R413" s="33"/>
      <c r="S413" s="3"/>
      <c r="T413" s="3"/>
      <c r="U413" s="33"/>
      <c r="V413" s="33"/>
      <c r="W413" s="3"/>
      <c r="X413" s="3"/>
      <c r="Y413" s="4"/>
      <c r="Z413" s="4"/>
      <c r="AA413" s="3"/>
      <c r="AB413" s="3"/>
      <c r="AC413" s="3"/>
    </row>
    <row r="414" spans="1:29" ht="12" customHeight="1" x14ac:dyDescent="0.25">
      <c r="A414" s="1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3"/>
      <c r="R414" s="33"/>
      <c r="S414" s="3"/>
      <c r="T414" s="3"/>
      <c r="U414" s="33"/>
      <c r="V414" s="33"/>
      <c r="W414" s="3"/>
      <c r="X414" s="3"/>
      <c r="Y414" s="4"/>
      <c r="Z414" s="4"/>
      <c r="AA414" s="3"/>
      <c r="AB414" s="3"/>
      <c r="AC414" s="3"/>
    </row>
    <row r="415" spans="1:29" ht="12" customHeight="1" x14ac:dyDescent="0.25">
      <c r="A415" s="1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3"/>
      <c r="R415" s="33"/>
      <c r="S415" s="3"/>
      <c r="T415" s="3"/>
      <c r="U415" s="33"/>
      <c r="V415" s="33"/>
      <c r="W415" s="3"/>
      <c r="X415" s="3"/>
      <c r="Y415" s="4"/>
      <c r="Z415" s="4"/>
      <c r="AA415" s="3"/>
      <c r="AB415" s="3"/>
      <c r="AC415" s="3"/>
    </row>
    <row r="416" spans="1:29" ht="12" customHeight="1" x14ac:dyDescent="0.25">
      <c r="A416" s="1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3"/>
      <c r="R416" s="33"/>
      <c r="S416" s="3"/>
      <c r="T416" s="3"/>
      <c r="U416" s="33"/>
      <c r="V416" s="33"/>
      <c r="W416" s="3"/>
      <c r="X416" s="3"/>
      <c r="Y416" s="4"/>
      <c r="Z416" s="4"/>
      <c r="AA416" s="3"/>
      <c r="AB416" s="3"/>
      <c r="AC416" s="3"/>
    </row>
    <row r="417" spans="1:29" ht="12" customHeight="1" x14ac:dyDescent="0.25">
      <c r="A417" s="1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3"/>
      <c r="R417" s="33"/>
      <c r="S417" s="3"/>
      <c r="T417" s="3"/>
      <c r="U417" s="33"/>
      <c r="V417" s="33"/>
      <c r="W417" s="3"/>
      <c r="X417" s="3"/>
      <c r="Y417" s="4"/>
      <c r="Z417" s="4"/>
      <c r="AA417" s="3"/>
      <c r="AB417" s="3"/>
      <c r="AC417" s="3"/>
    </row>
    <row r="418" spans="1:29" ht="12" customHeight="1" x14ac:dyDescent="0.25">
      <c r="A418" s="1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3"/>
      <c r="R418" s="33"/>
      <c r="S418" s="3"/>
      <c r="T418" s="3"/>
      <c r="U418" s="33"/>
      <c r="V418" s="33"/>
      <c r="W418" s="3"/>
      <c r="X418" s="3"/>
      <c r="Y418" s="4"/>
      <c r="Z418" s="4"/>
      <c r="AA418" s="3"/>
      <c r="AB418" s="3"/>
      <c r="AC418" s="3"/>
    </row>
    <row r="419" spans="1:29" ht="12" customHeight="1" x14ac:dyDescent="0.25">
      <c r="A419" s="1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3"/>
      <c r="R419" s="33"/>
      <c r="S419" s="3"/>
      <c r="T419" s="3"/>
      <c r="U419" s="33"/>
      <c r="V419" s="33"/>
      <c r="W419" s="3"/>
      <c r="X419" s="3"/>
      <c r="Y419" s="4"/>
      <c r="Z419" s="4"/>
      <c r="AA419" s="3"/>
      <c r="AB419" s="3"/>
      <c r="AC419" s="3"/>
    </row>
    <row r="420" spans="1:29" ht="12" customHeight="1" x14ac:dyDescent="0.25">
      <c r="A420" s="1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3"/>
      <c r="R420" s="33"/>
      <c r="S420" s="3"/>
      <c r="T420" s="3"/>
      <c r="U420" s="33"/>
      <c r="V420" s="33"/>
      <c r="W420" s="3"/>
      <c r="X420" s="3"/>
      <c r="Y420" s="4"/>
      <c r="Z420" s="4"/>
      <c r="AA420" s="3"/>
      <c r="AB420" s="3"/>
      <c r="AC420" s="3"/>
    </row>
    <row r="421" spans="1:29" ht="12" customHeight="1" x14ac:dyDescent="0.25">
      <c r="A421" s="1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3"/>
      <c r="R421" s="33"/>
      <c r="S421" s="3"/>
      <c r="T421" s="3"/>
      <c r="U421" s="33"/>
      <c r="V421" s="33"/>
      <c r="W421" s="3"/>
      <c r="X421" s="3"/>
      <c r="Y421" s="4"/>
      <c r="Z421" s="4"/>
      <c r="AA421" s="3"/>
      <c r="AB421" s="3"/>
      <c r="AC421" s="3"/>
    </row>
    <row r="422" spans="1:29" ht="12" customHeight="1" x14ac:dyDescent="0.25">
      <c r="A422" s="1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3"/>
      <c r="R422" s="33"/>
      <c r="S422" s="3"/>
      <c r="T422" s="3"/>
      <c r="U422" s="33"/>
      <c r="V422" s="33"/>
      <c r="W422" s="3"/>
      <c r="X422" s="3"/>
      <c r="Y422" s="4"/>
      <c r="Z422" s="4"/>
      <c r="AA422" s="3"/>
      <c r="AB422" s="3"/>
      <c r="AC422" s="3"/>
    </row>
    <row r="423" spans="1:29" ht="12" customHeight="1" x14ac:dyDescent="0.25">
      <c r="A423" s="1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3"/>
      <c r="R423" s="33"/>
      <c r="S423" s="3"/>
      <c r="T423" s="3"/>
      <c r="U423" s="33"/>
      <c r="V423" s="33"/>
      <c r="W423" s="3"/>
      <c r="X423" s="3"/>
      <c r="Y423" s="4"/>
      <c r="Z423" s="4"/>
      <c r="AA423" s="3"/>
      <c r="AB423" s="3"/>
      <c r="AC423" s="3"/>
    </row>
    <row r="424" spans="1:29" ht="12" customHeight="1" x14ac:dyDescent="0.25">
      <c r="A424" s="1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3"/>
      <c r="R424" s="33"/>
      <c r="S424" s="3"/>
      <c r="T424" s="3"/>
      <c r="U424" s="33"/>
      <c r="V424" s="33"/>
      <c r="W424" s="3"/>
      <c r="X424" s="3"/>
      <c r="Y424" s="4"/>
      <c r="Z424" s="4"/>
      <c r="AA424" s="3"/>
      <c r="AB424" s="3"/>
      <c r="AC424" s="3"/>
    </row>
    <row r="425" spans="1:29" ht="12" customHeight="1" x14ac:dyDescent="0.25">
      <c r="A425" s="1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3"/>
      <c r="R425" s="33"/>
      <c r="S425" s="3"/>
      <c r="T425" s="3"/>
      <c r="U425" s="33"/>
      <c r="V425" s="33"/>
      <c r="W425" s="3"/>
      <c r="X425" s="3"/>
      <c r="Y425" s="4"/>
      <c r="Z425" s="4"/>
      <c r="AA425" s="3"/>
      <c r="AB425" s="3"/>
      <c r="AC425" s="3"/>
    </row>
    <row r="426" spans="1:29" ht="12" customHeight="1" x14ac:dyDescent="0.25">
      <c r="A426" s="1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3"/>
      <c r="R426" s="33"/>
      <c r="S426" s="3"/>
      <c r="T426" s="3"/>
      <c r="U426" s="33"/>
      <c r="V426" s="33"/>
      <c r="W426" s="3"/>
      <c r="X426" s="3"/>
      <c r="Y426" s="4"/>
      <c r="Z426" s="4"/>
      <c r="AA426" s="3"/>
      <c r="AB426" s="3"/>
      <c r="AC426" s="3"/>
    </row>
    <row r="427" spans="1:29" ht="12" customHeight="1" x14ac:dyDescent="0.25">
      <c r="A427" s="1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3"/>
      <c r="R427" s="33"/>
      <c r="S427" s="3"/>
      <c r="T427" s="3"/>
      <c r="U427" s="33"/>
      <c r="V427" s="33"/>
      <c r="W427" s="3"/>
      <c r="X427" s="3"/>
      <c r="Y427" s="4"/>
      <c r="Z427" s="4"/>
      <c r="AA427" s="3"/>
      <c r="AB427" s="3"/>
      <c r="AC427" s="3"/>
    </row>
    <row r="428" spans="1:29" ht="12" customHeight="1" x14ac:dyDescent="0.25">
      <c r="A428" s="1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3"/>
      <c r="R428" s="33"/>
      <c r="S428" s="3"/>
      <c r="T428" s="3"/>
      <c r="U428" s="33"/>
      <c r="V428" s="33"/>
      <c r="W428" s="3"/>
      <c r="X428" s="3"/>
      <c r="Y428" s="4"/>
      <c r="Z428" s="4"/>
      <c r="AA428" s="3"/>
      <c r="AB428" s="3"/>
      <c r="AC428" s="3"/>
    </row>
    <row r="429" spans="1:29" ht="12" customHeight="1" x14ac:dyDescent="0.25">
      <c r="A429" s="1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3"/>
      <c r="R429" s="33"/>
      <c r="S429" s="3"/>
      <c r="T429" s="3"/>
      <c r="U429" s="33"/>
      <c r="V429" s="33"/>
      <c r="W429" s="3"/>
      <c r="X429" s="3"/>
      <c r="Y429" s="4"/>
      <c r="Z429" s="4"/>
      <c r="AA429" s="3"/>
      <c r="AB429" s="3"/>
      <c r="AC429" s="3"/>
    </row>
    <row r="430" spans="1:29" ht="12" customHeight="1" x14ac:dyDescent="0.25">
      <c r="A430" s="1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3"/>
      <c r="R430" s="33"/>
      <c r="S430" s="3"/>
      <c r="T430" s="3"/>
      <c r="U430" s="33"/>
      <c r="V430" s="33"/>
      <c r="W430" s="3"/>
      <c r="X430" s="3"/>
      <c r="Y430" s="4"/>
      <c r="Z430" s="4"/>
      <c r="AA430" s="3"/>
      <c r="AB430" s="3"/>
      <c r="AC430" s="3"/>
    </row>
    <row r="431" spans="1:29" ht="12" customHeight="1" x14ac:dyDescent="0.25">
      <c r="A431" s="1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3"/>
      <c r="R431" s="33"/>
      <c r="S431" s="3"/>
      <c r="T431" s="3"/>
      <c r="U431" s="33"/>
      <c r="V431" s="33"/>
      <c r="W431" s="3"/>
      <c r="X431" s="3"/>
      <c r="Y431" s="4"/>
      <c r="Z431" s="4"/>
      <c r="AA431" s="3"/>
      <c r="AB431" s="3"/>
      <c r="AC431" s="3"/>
    </row>
    <row r="432" spans="1:29" ht="12" customHeight="1" x14ac:dyDescent="0.25">
      <c r="A432" s="1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3"/>
      <c r="R432" s="33"/>
      <c r="S432" s="3"/>
      <c r="T432" s="3"/>
      <c r="U432" s="33"/>
      <c r="V432" s="33"/>
      <c r="W432" s="3"/>
      <c r="X432" s="3"/>
      <c r="Y432" s="4"/>
      <c r="Z432" s="4"/>
      <c r="AA432" s="3"/>
      <c r="AB432" s="3"/>
      <c r="AC432" s="3"/>
    </row>
    <row r="433" spans="1:29" ht="12" customHeight="1" x14ac:dyDescent="0.25">
      <c r="A433" s="1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3"/>
      <c r="R433" s="33"/>
      <c r="S433" s="3"/>
      <c r="T433" s="3"/>
      <c r="U433" s="33"/>
      <c r="V433" s="33"/>
      <c r="W433" s="3"/>
      <c r="X433" s="3"/>
      <c r="Y433" s="4"/>
      <c r="Z433" s="4"/>
      <c r="AA433" s="3"/>
      <c r="AB433" s="3"/>
      <c r="AC433" s="3"/>
    </row>
    <row r="434" spans="1:29" ht="12" customHeight="1" x14ac:dyDescent="0.25">
      <c r="A434" s="1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3"/>
      <c r="R434" s="33"/>
      <c r="S434" s="3"/>
      <c r="T434" s="3"/>
      <c r="U434" s="33"/>
      <c r="V434" s="33"/>
      <c r="W434" s="3"/>
      <c r="X434" s="3"/>
      <c r="Y434" s="4"/>
      <c r="Z434" s="4"/>
      <c r="AA434" s="3"/>
      <c r="AB434" s="3"/>
      <c r="AC434" s="3"/>
    </row>
    <row r="435" spans="1:29" ht="12" customHeight="1" x14ac:dyDescent="0.25">
      <c r="A435" s="1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3"/>
      <c r="R435" s="33"/>
      <c r="S435" s="3"/>
      <c r="T435" s="3"/>
      <c r="U435" s="33"/>
      <c r="V435" s="33"/>
      <c r="W435" s="3"/>
      <c r="X435" s="3"/>
      <c r="Y435" s="4"/>
      <c r="Z435" s="4"/>
      <c r="AA435" s="3"/>
      <c r="AB435" s="3"/>
      <c r="AC435" s="3"/>
    </row>
    <row r="436" spans="1:29" ht="12" customHeight="1" x14ac:dyDescent="0.25">
      <c r="A436" s="1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3"/>
      <c r="R436" s="33"/>
      <c r="S436" s="3"/>
      <c r="T436" s="3"/>
      <c r="U436" s="33"/>
      <c r="V436" s="33"/>
      <c r="W436" s="3"/>
      <c r="X436" s="3"/>
      <c r="Y436" s="4"/>
      <c r="Z436" s="4"/>
      <c r="AA436" s="3"/>
      <c r="AB436" s="3"/>
      <c r="AC436" s="3"/>
    </row>
    <row r="437" spans="1:29" ht="12" customHeight="1" x14ac:dyDescent="0.25">
      <c r="A437" s="1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3"/>
      <c r="R437" s="33"/>
      <c r="S437" s="3"/>
      <c r="T437" s="3"/>
      <c r="U437" s="33"/>
      <c r="V437" s="33"/>
      <c r="W437" s="3"/>
      <c r="X437" s="3"/>
      <c r="Y437" s="4"/>
      <c r="Z437" s="4"/>
      <c r="AA437" s="3"/>
      <c r="AB437" s="3"/>
      <c r="AC437" s="3"/>
    </row>
    <row r="438" spans="1:29" ht="12" customHeight="1" x14ac:dyDescent="0.25">
      <c r="A438" s="1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3"/>
      <c r="R438" s="33"/>
      <c r="S438" s="3"/>
      <c r="T438" s="3"/>
      <c r="U438" s="33"/>
      <c r="V438" s="33"/>
      <c r="W438" s="3"/>
      <c r="X438" s="3"/>
      <c r="Y438" s="4"/>
      <c r="Z438" s="4"/>
      <c r="AA438" s="3"/>
      <c r="AB438" s="3"/>
      <c r="AC438" s="3"/>
    </row>
    <row r="439" spans="1:29" ht="12" customHeight="1" x14ac:dyDescent="0.25">
      <c r="A439" s="1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3"/>
      <c r="R439" s="33"/>
      <c r="S439" s="3"/>
      <c r="T439" s="3"/>
      <c r="U439" s="33"/>
      <c r="V439" s="33"/>
      <c r="W439" s="3"/>
      <c r="X439" s="3"/>
      <c r="Y439" s="4"/>
      <c r="Z439" s="4"/>
      <c r="AA439" s="3"/>
      <c r="AB439" s="3"/>
      <c r="AC439" s="3"/>
    </row>
    <row r="440" spans="1:29" ht="12" customHeight="1" x14ac:dyDescent="0.25">
      <c r="A440" s="1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3"/>
      <c r="R440" s="33"/>
      <c r="S440" s="3"/>
      <c r="T440" s="3"/>
      <c r="U440" s="33"/>
      <c r="V440" s="33"/>
      <c r="W440" s="3"/>
      <c r="X440" s="3"/>
      <c r="Y440" s="4"/>
      <c r="Z440" s="4"/>
      <c r="AA440" s="3"/>
      <c r="AB440" s="3"/>
      <c r="AC440" s="3"/>
    </row>
    <row r="441" spans="1:29" ht="12" customHeight="1" x14ac:dyDescent="0.25">
      <c r="A441" s="1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3"/>
      <c r="R441" s="33"/>
      <c r="S441" s="3"/>
      <c r="T441" s="3"/>
      <c r="U441" s="33"/>
      <c r="V441" s="33"/>
      <c r="W441" s="3"/>
      <c r="X441" s="3"/>
      <c r="Y441" s="4"/>
      <c r="Z441" s="4"/>
      <c r="AA441" s="3"/>
      <c r="AB441" s="3"/>
      <c r="AC441" s="3"/>
    </row>
    <row r="442" spans="1:29" ht="12" customHeight="1" x14ac:dyDescent="0.25">
      <c r="A442" s="1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3"/>
      <c r="R442" s="33"/>
      <c r="S442" s="3"/>
      <c r="T442" s="3"/>
      <c r="U442" s="33"/>
      <c r="V442" s="33"/>
      <c r="W442" s="3"/>
      <c r="X442" s="3"/>
      <c r="Y442" s="4"/>
      <c r="Z442" s="4"/>
      <c r="AA442" s="3"/>
      <c r="AB442" s="3"/>
      <c r="AC442" s="3"/>
    </row>
    <row r="443" spans="1:29" ht="12" customHeight="1" x14ac:dyDescent="0.25">
      <c r="A443" s="1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3"/>
      <c r="R443" s="33"/>
      <c r="S443" s="3"/>
      <c r="T443" s="3"/>
      <c r="U443" s="33"/>
      <c r="V443" s="33"/>
      <c r="W443" s="3"/>
      <c r="X443" s="3"/>
      <c r="Y443" s="4"/>
      <c r="Z443" s="4"/>
      <c r="AA443" s="3"/>
      <c r="AB443" s="3"/>
      <c r="AC443" s="3"/>
    </row>
    <row r="444" spans="1:29" ht="12" customHeight="1" x14ac:dyDescent="0.25">
      <c r="A444" s="1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3"/>
      <c r="R444" s="33"/>
      <c r="S444" s="3"/>
      <c r="T444" s="3"/>
      <c r="U444" s="33"/>
      <c r="V444" s="33"/>
      <c r="W444" s="3"/>
      <c r="X444" s="3"/>
      <c r="Y444" s="4"/>
      <c r="Z444" s="4"/>
      <c r="AA444" s="3"/>
      <c r="AB444" s="3"/>
      <c r="AC444" s="3"/>
    </row>
    <row r="445" spans="1:29" ht="12" customHeight="1" x14ac:dyDescent="0.25">
      <c r="A445" s="1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3"/>
      <c r="R445" s="33"/>
      <c r="S445" s="3"/>
      <c r="T445" s="3"/>
      <c r="U445" s="33"/>
      <c r="V445" s="33"/>
      <c r="W445" s="3"/>
      <c r="X445" s="3"/>
      <c r="Y445" s="4"/>
      <c r="Z445" s="4"/>
      <c r="AA445" s="3"/>
      <c r="AB445" s="3"/>
      <c r="AC445" s="3"/>
    </row>
    <row r="446" spans="1:29" ht="12" customHeight="1" x14ac:dyDescent="0.25">
      <c r="A446" s="1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3"/>
      <c r="R446" s="33"/>
      <c r="S446" s="3"/>
      <c r="T446" s="3"/>
      <c r="U446" s="33"/>
      <c r="V446" s="33"/>
      <c r="W446" s="3"/>
      <c r="X446" s="3"/>
      <c r="Y446" s="4"/>
      <c r="Z446" s="4"/>
      <c r="AA446" s="3"/>
      <c r="AB446" s="3"/>
      <c r="AC446" s="3"/>
    </row>
    <row r="447" spans="1:29" ht="12" customHeight="1" x14ac:dyDescent="0.25">
      <c r="A447" s="1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3"/>
      <c r="R447" s="33"/>
      <c r="S447" s="3"/>
      <c r="T447" s="3"/>
      <c r="U447" s="33"/>
      <c r="V447" s="33"/>
      <c r="W447" s="3"/>
      <c r="X447" s="3"/>
      <c r="Y447" s="4"/>
      <c r="Z447" s="4"/>
      <c r="AA447" s="3"/>
      <c r="AB447" s="3"/>
      <c r="AC447" s="3"/>
    </row>
    <row r="448" spans="1:29" ht="12" customHeight="1" x14ac:dyDescent="0.25">
      <c r="A448" s="1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3"/>
      <c r="R448" s="33"/>
      <c r="S448" s="3"/>
      <c r="T448" s="3"/>
      <c r="U448" s="33"/>
      <c r="V448" s="33"/>
      <c r="W448" s="3"/>
      <c r="X448" s="3"/>
      <c r="Y448" s="4"/>
      <c r="Z448" s="4"/>
      <c r="AA448" s="3"/>
      <c r="AB448" s="3"/>
      <c r="AC448" s="3"/>
    </row>
    <row r="449" spans="1:29" ht="12" customHeight="1" x14ac:dyDescent="0.25">
      <c r="A449" s="1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3"/>
      <c r="R449" s="33"/>
      <c r="S449" s="3"/>
      <c r="T449" s="3"/>
      <c r="U449" s="33"/>
      <c r="V449" s="33"/>
      <c r="W449" s="3"/>
      <c r="X449" s="3"/>
      <c r="Y449" s="4"/>
      <c r="Z449" s="4"/>
      <c r="AA449" s="3"/>
      <c r="AB449" s="3"/>
      <c r="AC449" s="3"/>
    </row>
    <row r="450" spans="1:29" ht="12" customHeight="1" x14ac:dyDescent="0.25">
      <c r="A450" s="1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3"/>
      <c r="R450" s="33"/>
      <c r="S450" s="3"/>
      <c r="T450" s="3"/>
      <c r="U450" s="33"/>
      <c r="V450" s="33"/>
      <c r="W450" s="3"/>
      <c r="X450" s="3"/>
      <c r="Y450" s="4"/>
      <c r="Z450" s="4"/>
      <c r="AA450" s="3"/>
      <c r="AB450" s="3"/>
      <c r="AC450" s="3"/>
    </row>
    <row r="451" spans="1:29" ht="12" customHeight="1" x14ac:dyDescent="0.25">
      <c r="A451" s="1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3"/>
      <c r="R451" s="33"/>
      <c r="S451" s="3"/>
      <c r="T451" s="3"/>
      <c r="U451" s="33"/>
      <c r="V451" s="33"/>
      <c r="W451" s="3"/>
      <c r="X451" s="3"/>
      <c r="Y451" s="4"/>
      <c r="Z451" s="4"/>
      <c r="AA451" s="3"/>
      <c r="AB451" s="3"/>
      <c r="AC451" s="3"/>
    </row>
    <row r="452" spans="1:29" ht="12" customHeight="1" x14ac:dyDescent="0.25">
      <c r="A452" s="1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3"/>
      <c r="R452" s="33"/>
      <c r="S452" s="3"/>
      <c r="T452" s="3"/>
      <c r="U452" s="33"/>
      <c r="V452" s="33"/>
      <c r="W452" s="3"/>
      <c r="X452" s="3"/>
      <c r="Y452" s="4"/>
      <c r="Z452" s="4"/>
      <c r="AA452" s="3"/>
      <c r="AB452" s="3"/>
      <c r="AC452" s="3"/>
    </row>
    <row r="453" spans="1:29" ht="12" customHeight="1" x14ac:dyDescent="0.25">
      <c r="A453" s="1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3"/>
      <c r="R453" s="33"/>
      <c r="S453" s="3"/>
      <c r="T453" s="3"/>
      <c r="U453" s="33"/>
      <c r="V453" s="33"/>
      <c r="W453" s="3"/>
      <c r="X453" s="3"/>
      <c r="Y453" s="4"/>
      <c r="Z453" s="4"/>
      <c r="AA453" s="3"/>
      <c r="AB453" s="3"/>
      <c r="AC453" s="3"/>
    </row>
    <row r="454" spans="1:29" ht="12" customHeight="1" x14ac:dyDescent="0.25">
      <c r="A454" s="1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3"/>
      <c r="R454" s="33"/>
      <c r="S454" s="3"/>
      <c r="T454" s="3"/>
      <c r="U454" s="33"/>
      <c r="V454" s="33"/>
      <c r="W454" s="3"/>
      <c r="X454" s="3"/>
      <c r="Y454" s="4"/>
      <c r="Z454" s="4"/>
      <c r="AA454" s="3"/>
      <c r="AB454" s="3"/>
      <c r="AC454" s="3"/>
    </row>
    <row r="455" spans="1:29" ht="12" customHeight="1" x14ac:dyDescent="0.25">
      <c r="A455" s="1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3"/>
      <c r="R455" s="33"/>
      <c r="S455" s="3"/>
      <c r="T455" s="3"/>
      <c r="U455" s="33"/>
      <c r="V455" s="33"/>
      <c r="W455" s="3"/>
      <c r="X455" s="3"/>
      <c r="Y455" s="4"/>
      <c r="Z455" s="4"/>
      <c r="AA455" s="3"/>
      <c r="AB455" s="3"/>
      <c r="AC455" s="3"/>
    </row>
    <row r="456" spans="1:29" ht="12" customHeight="1" x14ac:dyDescent="0.25">
      <c r="A456" s="1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3"/>
      <c r="R456" s="33"/>
      <c r="S456" s="3"/>
      <c r="T456" s="3"/>
      <c r="U456" s="33"/>
      <c r="V456" s="33"/>
      <c r="W456" s="3"/>
      <c r="X456" s="3"/>
      <c r="Y456" s="4"/>
      <c r="Z456" s="4"/>
      <c r="AA456" s="3"/>
      <c r="AB456" s="3"/>
      <c r="AC456" s="3"/>
    </row>
    <row r="457" spans="1:29" ht="12" customHeight="1" x14ac:dyDescent="0.25">
      <c r="A457" s="1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3"/>
      <c r="R457" s="33"/>
      <c r="S457" s="3"/>
      <c r="T457" s="3"/>
      <c r="U457" s="33"/>
      <c r="V457" s="33"/>
      <c r="W457" s="3"/>
      <c r="X457" s="3"/>
      <c r="Y457" s="4"/>
      <c r="Z457" s="4"/>
      <c r="AA457" s="3"/>
      <c r="AB457" s="3"/>
      <c r="AC457" s="3"/>
    </row>
    <row r="458" spans="1:29" ht="12" customHeight="1" x14ac:dyDescent="0.25">
      <c r="A458" s="1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3"/>
      <c r="R458" s="33"/>
      <c r="S458" s="3"/>
      <c r="T458" s="3"/>
      <c r="U458" s="33"/>
      <c r="V458" s="33"/>
      <c r="W458" s="3"/>
      <c r="X458" s="3"/>
      <c r="Y458" s="4"/>
      <c r="Z458" s="4"/>
      <c r="AA458" s="3"/>
      <c r="AB458" s="3"/>
      <c r="AC458" s="3"/>
    </row>
    <row r="459" spans="1:29" ht="12" customHeight="1" x14ac:dyDescent="0.25">
      <c r="A459" s="1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3"/>
      <c r="R459" s="33"/>
      <c r="S459" s="3"/>
      <c r="T459" s="3"/>
      <c r="U459" s="33"/>
      <c r="V459" s="33"/>
      <c r="W459" s="3"/>
      <c r="X459" s="3"/>
      <c r="Y459" s="4"/>
      <c r="Z459" s="4"/>
      <c r="AA459" s="3"/>
      <c r="AB459" s="3"/>
      <c r="AC459" s="3"/>
    </row>
    <row r="460" spans="1:29" ht="12" customHeight="1" x14ac:dyDescent="0.25">
      <c r="A460" s="1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3"/>
      <c r="R460" s="33"/>
      <c r="S460" s="3"/>
      <c r="T460" s="3"/>
      <c r="U460" s="33"/>
      <c r="V460" s="33"/>
      <c r="W460" s="3"/>
      <c r="X460" s="3"/>
      <c r="Y460" s="4"/>
      <c r="Z460" s="4"/>
      <c r="AA460" s="3"/>
      <c r="AB460" s="3"/>
      <c r="AC460" s="3"/>
    </row>
    <row r="461" spans="1:29" ht="12" customHeight="1" x14ac:dyDescent="0.25">
      <c r="A461" s="1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3"/>
      <c r="R461" s="33"/>
      <c r="S461" s="3"/>
      <c r="T461" s="3"/>
      <c r="U461" s="33"/>
      <c r="V461" s="33"/>
      <c r="W461" s="3"/>
      <c r="X461" s="3"/>
      <c r="Y461" s="4"/>
      <c r="Z461" s="4"/>
      <c r="AA461" s="3"/>
      <c r="AB461" s="3"/>
      <c r="AC461" s="3"/>
    </row>
    <row r="462" spans="1:29" ht="12" customHeight="1" x14ac:dyDescent="0.25">
      <c r="A462" s="1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3"/>
      <c r="R462" s="33"/>
      <c r="S462" s="3"/>
      <c r="T462" s="3"/>
      <c r="U462" s="33"/>
      <c r="V462" s="33"/>
      <c r="W462" s="3"/>
      <c r="X462" s="3"/>
      <c r="Y462" s="4"/>
      <c r="Z462" s="4"/>
      <c r="AA462" s="3"/>
      <c r="AB462" s="3"/>
      <c r="AC462" s="3"/>
    </row>
    <row r="463" spans="1:29" ht="12" customHeight="1" x14ac:dyDescent="0.25">
      <c r="A463" s="1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3"/>
      <c r="R463" s="33"/>
      <c r="S463" s="3"/>
      <c r="T463" s="3"/>
      <c r="U463" s="33"/>
      <c r="V463" s="33"/>
      <c r="W463" s="3"/>
      <c r="X463" s="3"/>
      <c r="Y463" s="4"/>
      <c r="Z463" s="4"/>
      <c r="AA463" s="3"/>
      <c r="AB463" s="3"/>
      <c r="AC463" s="3"/>
    </row>
    <row r="464" spans="1:29" ht="12" customHeight="1" x14ac:dyDescent="0.25">
      <c r="A464" s="1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3"/>
      <c r="R464" s="33"/>
      <c r="S464" s="3"/>
      <c r="T464" s="3"/>
      <c r="U464" s="33"/>
      <c r="V464" s="33"/>
      <c r="W464" s="3"/>
      <c r="X464" s="3"/>
      <c r="Y464" s="4"/>
      <c r="Z464" s="4"/>
      <c r="AA464" s="3"/>
      <c r="AB464" s="3"/>
      <c r="AC464" s="3"/>
    </row>
    <row r="465" spans="1:29" ht="12" customHeight="1" x14ac:dyDescent="0.25">
      <c r="A465" s="1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3"/>
      <c r="R465" s="33"/>
      <c r="S465" s="3"/>
      <c r="T465" s="3"/>
      <c r="U465" s="33"/>
      <c r="V465" s="33"/>
      <c r="W465" s="3"/>
      <c r="X465" s="3"/>
      <c r="Y465" s="4"/>
      <c r="Z465" s="4"/>
      <c r="AA465" s="3"/>
      <c r="AB465" s="3"/>
      <c r="AC465" s="3"/>
    </row>
    <row r="466" spans="1:29" ht="12" customHeight="1" x14ac:dyDescent="0.25">
      <c r="A466" s="1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3"/>
      <c r="R466" s="33"/>
      <c r="S466" s="3"/>
      <c r="T466" s="3"/>
      <c r="U466" s="33"/>
      <c r="V466" s="33"/>
      <c r="W466" s="3"/>
      <c r="X466" s="3"/>
      <c r="Y466" s="4"/>
      <c r="Z466" s="4"/>
      <c r="AA466" s="3"/>
      <c r="AB466" s="3"/>
      <c r="AC466" s="3"/>
    </row>
    <row r="467" spans="1:29" ht="12" customHeight="1" x14ac:dyDescent="0.25">
      <c r="A467" s="1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3"/>
      <c r="R467" s="33"/>
      <c r="S467" s="3"/>
      <c r="T467" s="3"/>
      <c r="U467" s="33"/>
      <c r="V467" s="33"/>
      <c r="W467" s="3"/>
      <c r="X467" s="3"/>
      <c r="Y467" s="4"/>
      <c r="Z467" s="4"/>
      <c r="AA467" s="3"/>
      <c r="AB467" s="3"/>
      <c r="AC467" s="3"/>
    </row>
    <row r="468" spans="1:29" ht="12" customHeight="1" x14ac:dyDescent="0.25">
      <c r="A468" s="1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3"/>
      <c r="R468" s="33"/>
      <c r="S468" s="3"/>
      <c r="T468" s="3"/>
      <c r="U468" s="33"/>
      <c r="V468" s="33"/>
      <c r="W468" s="3"/>
      <c r="X468" s="3"/>
      <c r="Y468" s="4"/>
      <c r="Z468" s="4"/>
      <c r="AA468" s="3"/>
      <c r="AB468" s="3"/>
      <c r="AC468" s="3"/>
    </row>
    <row r="469" spans="1:29" ht="12" customHeight="1" x14ac:dyDescent="0.25">
      <c r="A469" s="1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3"/>
      <c r="R469" s="33"/>
      <c r="S469" s="3"/>
      <c r="T469" s="3"/>
      <c r="U469" s="33"/>
      <c r="V469" s="33"/>
      <c r="W469" s="3"/>
      <c r="X469" s="3"/>
      <c r="Y469" s="4"/>
      <c r="Z469" s="4"/>
      <c r="AA469" s="3"/>
      <c r="AB469" s="3"/>
      <c r="AC469" s="3"/>
    </row>
    <row r="470" spans="1:29" ht="12" customHeight="1" x14ac:dyDescent="0.25">
      <c r="A470" s="1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3"/>
      <c r="R470" s="33"/>
      <c r="S470" s="3"/>
      <c r="T470" s="3"/>
      <c r="U470" s="33"/>
      <c r="V470" s="33"/>
      <c r="W470" s="3"/>
      <c r="X470" s="3"/>
      <c r="Y470" s="4"/>
      <c r="Z470" s="4"/>
      <c r="AA470" s="3"/>
      <c r="AB470" s="3"/>
      <c r="AC470" s="3"/>
    </row>
    <row r="471" spans="1:29" ht="12" customHeight="1" x14ac:dyDescent="0.25">
      <c r="A471" s="1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3"/>
      <c r="R471" s="33"/>
      <c r="S471" s="3"/>
      <c r="T471" s="3"/>
      <c r="U471" s="33"/>
      <c r="V471" s="33"/>
      <c r="W471" s="3"/>
      <c r="X471" s="3"/>
      <c r="Y471" s="4"/>
      <c r="Z471" s="4"/>
      <c r="AA471" s="3"/>
      <c r="AB471" s="3"/>
      <c r="AC471" s="3"/>
    </row>
    <row r="472" spans="1:29" ht="12" customHeight="1" x14ac:dyDescent="0.25">
      <c r="A472" s="1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3"/>
      <c r="R472" s="33"/>
      <c r="S472" s="3"/>
      <c r="T472" s="3"/>
      <c r="U472" s="33"/>
      <c r="V472" s="33"/>
      <c r="W472" s="3"/>
      <c r="X472" s="3"/>
      <c r="Y472" s="4"/>
      <c r="Z472" s="4"/>
      <c r="AA472" s="3"/>
      <c r="AB472" s="3"/>
      <c r="AC472" s="3"/>
    </row>
    <row r="473" spans="1:29" ht="12" customHeight="1" x14ac:dyDescent="0.25">
      <c r="A473" s="1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3"/>
      <c r="R473" s="33"/>
      <c r="S473" s="3"/>
      <c r="T473" s="3"/>
      <c r="U473" s="33"/>
      <c r="V473" s="33"/>
      <c r="W473" s="3"/>
      <c r="X473" s="3"/>
      <c r="Y473" s="4"/>
      <c r="Z473" s="4"/>
      <c r="AA473" s="3"/>
      <c r="AB473" s="3"/>
      <c r="AC473" s="3"/>
    </row>
    <row r="474" spans="1:29" ht="12" customHeight="1" x14ac:dyDescent="0.25">
      <c r="A474" s="1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3"/>
      <c r="R474" s="33"/>
      <c r="S474" s="3"/>
      <c r="T474" s="3"/>
      <c r="U474" s="33"/>
      <c r="V474" s="33"/>
      <c r="W474" s="3"/>
      <c r="X474" s="3"/>
      <c r="Y474" s="4"/>
      <c r="Z474" s="4"/>
      <c r="AA474" s="3"/>
      <c r="AB474" s="3"/>
      <c r="AC474" s="3"/>
    </row>
    <row r="475" spans="1:29" ht="12" customHeight="1" x14ac:dyDescent="0.25">
      <c r="A475" s="1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3"/>
      <c r="R475" s="33"/>
      <c r="S475" s="3"/>
      <c r="T475" s="3"/>
      <c r="U475" s="33"/>
      <c r="V475" s="33"/>
      <c r="W475" s="3"/>
      <c r="X475" s="3"/>
      <c r="Y475" s="4"/>
      <c r="Z475" s="4"/>
      <c r="AA475" s="3"/>
      <c r="AB475" s="3"/>
      <c r="AC475" s="3"/>
    </row>
    <row r="476" spans="1:29" ht="12" customHeight="1" x14ac:dyDescent="0.25">
      <c r="A476" s="1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3"/>
      <c r="R476" s="33"/>
      <c r="S476" s="3"/>
      <c r="T476" s="3"/>
      <c r="U476" s="33"/>
      <c r="V476" s="33"/>
      <c r="W476" s="3"/>
      <c r="X476" s="3"/>
      <c r="Y476" s="4"/>
      <c r="Z476" s="4"/>
      <c r="AA476" s="3"/>
      <c r="AB476" s="3"/>
      <c r="AC476" s="3"/>
    </row>
    <row r="477" spans="1:29" ht="12" customHeight="1" x14ac:dyDescent="0.25">
      <c r="A477" s="1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3"/>
      <c r="R477" s="33"/>
      <c r="S477" s="3"/>
      <c r="T477" s="3"/>
      <c r="U477" s="33"/>
      <c r="V477" s="33"/>
      <c r="W477" s="3"/>
      <c r="X477" s="3"/>
      <c r="Y477" s="4"/>
      <c r="Z477" s="4"/>
      <c r="AA477" s="3"/>
      <c r="AB477" s="3"/>
      <c r="AC477" s="3"/>
    </row>
    <row r="478" spans="1:29" ht="12" customHeight="1" x14ac:dyDescent="0.25">
      <c r="A478" s="1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3"/>
      <c r="R478" s="33"/>
      <c r="S478" s="3"/>
      <c r="T478" s="3"/>
      <c r="U478" s="33"/>
      <c r="V478" s="33"/>
      <c r="W478" s="3"/>
      <c r="X478" s="3"/>
      <c r="Y478" s="4"/>
      <c r="Z478" s="4"/>
      <c r="AA478" s="3"/>
      <c r="AB478" s="3"/>
      <c r="AC478" s="3"/>
    </row>
    <row r="479" spans="1:29" ht="12" customHeight="1" x14ac:dyDescent="0.25">
      <c r="A479" s="1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3"/>
      <c r="R479" s="33"/>
      <c r="S479" s="3"/>
      <c r="T479" s="3"/>
      <c r="U479" s="33"/>
      <c r="V479" s="33"/>
      <c r="W479" s="3"/>
      <c r="X479" s="3"/>
      <c r="Y479" s="4"/>
      <c r="Z479" s="4"/>
      <c r="AA479" s="3"/>
      <c r="AB479" s="3"/>
      <c r="AC479" s="3"/>
    </row>
    <row r="480" spans="1:29" ht="12" customHeight="1" x14ac:dyDescent="0.25">
      <c r="A480" s="1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3"/>
      <c r="R480" s="33"/>
      <c r="S480" s="3"/>
      <c r="T480" s="3"/>
      <c r="U480" s="33"/>
      <c r="V480" s="33"/>
      <c r="W480" s="3"/>
      <c r="X480" s="3"/>
      <c r="Y480" s="4"/>
      <c r="Z480" s="4"/>
      <c r="AA480" s="3"/>
      <c r="AB480" s="3"/>
      <c r="AC480" s="3"/>
    </row>
    <row r="481" spans="1:29" ht="12" customHeight="1" x14ac:dyDescent="0.25">
      <c r="A481" s="1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3"/>
      <c r="R481" s="33"/>
      <c r="S481" s="3"/>
      <c r="T481" s="3"/>
      <c r="U481" s="33"/>
      <c r="V481" s="33"/>
      <c r="W481" s="3"/>
      <c r="X481" s="3"/>
      <c r="Y481" s="4"/>
      <c r="Z481" s="4"/>
      <c r="AA481" s="3"/>
      <c r="AB481" s="3"/>
      <c r="AC481" s="3"/>
    </row>
    <row r="482" spans="1:29" ht="12" customHeight="1" x14ac:dyDescent="0.25">
      <c r="A482" s="1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3"/>
      <c r="R482" s="33"/>
      <c r="S482" s="3"/>
      <c r="T482" s="3"/>
      <c r="U482" s="33"/>
      <c r="V482" s="33"/>
      <c r="W482" s="3"/>
      <c r="X482" s="3"/>
      <c r="Y482" s="4"/>
      <c r="Z482" s="4"/>
      <c r="AA482" s="3"/>
      <c r="AB482" s="3"/>
      <c r="AC482" s="3"/>
    </row>
    <row r="483" spans="1:29" ht="12" customHeight="1" x14ac:dyDescent="0.25">
      <c r="A483" s="1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3"/>
      <c r="R483" s="33"/>
      <c r="S483" s="3"/>
      <c r="T483" s="3"/>
      <c r="U483" s="33"/>
      <c r="V483" s="33"/>
      <c r="W483" s="3"/>
      <c r="X483" s="3"/>
      <c r="Y483" s="4"/>
      <c r="Z483" s="4"/>
      <c r="AA483" s="3"/>
      <c r="AB483" s="3"/>
      <c r="AC483" s="3"/>
    </row>
    <row r="484" spans="1:29" ht="12" customHeight="1" x14ac:dyDescent="0.25">
      <c r="A484" s="1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3"/>
      <c r="R484" s="33"/>
      <c r="S484" s="3"/>
      <c r="T484" s="3"/>
      <c r="U484" s="33"/>
      <c r="V484" s="33"/>
      <c r="W484" s="3"/>
      <c r="X484" s="3"/>
      <c r="Y484" s="4"/>
      <c r="Z484" s="4"/>
      <c r="AA484" s="3"/>
      <c r="AB484" s="3"/>
      <c r="AC484" s="3"/>
    </row>
    <row r="485" spans="1:29" ht="12" customHeight="1" x14ac:dyDescent="0.25">
      <c r="A485" s="1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3"/>
      <c r="R485" s="33"/>
      <c r="S485" s="3"/>
      <c r="T485" s="3"/>
      <c r="U485" s="33"/>
      <c r="V485" s="33"/>
      <c r="W485" s="3"/>
      <c r="X485" s="3"/>
      <c r="Y485" s="4"/>
      <c r="Z485" s="4"/>
      <c r="AA485" s="3"/>
      <c r="AB485" s="3"/>
      <c r="AC485" s="3"/>
    </row>
    <row r="486" spans="1:29" ht="12" customHeight="1" x14ac:dyDescent="0.25">
      <c r="A486" s="1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3"/>
      <c r="R486" s="33"/>
      <c r="S486" s="3"/>
      <c r="T486" s="3"/>
      <c r="U486" s="33"/>
      <c r="V486" s="33"/>
      <c r="W486" s="3"/>
      <c r="X486" s="3"/>
      <c r="Y486" s="4"/>
      <c r="Z486" s="4"/>
      <c r="AA486" s="3"/>
      <c r="AB486" s="3"/>
      <c r="AC486" s="3"/>
    </row>
    <row r="487" spans="1:29" ht="12" customHeight="1" x14ac:dyDescent="0.25">
      <c r="A487" s="1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3"/>
      <c r="R487" s="33"/>
      <c r="S487" s="3"/>
      <c r="T487" s="3"/>
      <c r="U487" s="33"/>
      <c r="V487" s="33"/>
      <c r="W487" s="3"/>
      <c r="X487" s="3"/>
      <c r="Y487" s="4"/>
      <c r="Z487" s="4"/>
      <c r="AA487" s="3"/>
      <c r="AB487" s="3"/>
      <c r="AC487" s="3"/>
    </row>
    <row r="488" spans="1:29" ht="12" customHeight="1" x14ac:dyDescent="0.25">
      <c r="A488" s="1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3"/>
      <c r="R488" s="33"/>
      <c r="S488" s="3"/>
      <c r="T488" s="3"/>
      <c r="U488" s="33"/>
      <c r="V488" s="33"/>
      <c r="W488" s="3"/>
      <c r="X488" s="3"/>
      <c r="Y488" s="4"/>
      <c r="Z488" s="4"/>
      <c r="AA488" s="3"/>
      <c r="AB488" s="3"/>
      <c r="AC488" s="3"/>
    </row>
    <row r="489" spans="1:29" ht="12" customHeight="1" x14ac:dyDescent="0.25">
      <c r="A489" s="1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3"/>
      <c r="R489" s="33"/>
      <c r="S489" s="3"/>
      <c r="T489" s="3"/>
      <c r="U489" s="33"/>
      <c r="V489" s="33"/>
      <c r="W489" s="3"/>
      <c r="X489" s="3"/>
      <c r="Y489" s="4"/>
      <c r="Z489" s="4"/>
      <c r="AA489" s="3"/>
      <c r="AB489" s="3"/>
      <c r="AC489" s="3"/>
    </row>
    <row r="490" spans="1:29" ht="12" customHeight="1" x14ac:dyDescent="0.25">
      <c r="A490" s="1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3"/>
      <c r="R490" s="33"/>
      <c r="S490" s="3"/>
      <c r="T490" s="3"/>
      <c r="U490" s="33"/>
      <c r="V490" s="33"/>
      <c r="W490" s="3"/>
      <c r="X490" s="3"/>
      <c r="Y490" s="4"/>
      <c r="Z490" s="4"/>
      <c r="AA490" s="3"/>
      <c r="AB490" s="3"/>
      <c r="AC490" s="3"/>
    </row>
    <row r="491" spans="1:29" ht="12" customHeight="1" x14ac:dyDescent="0.25">
      <c r="A491" s="1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3"/>
      <c r="R491" s="33"/>
      <c r="S491" s="3"/>
      <c r="T491" s="3"/>
      <c r="U491" s="33"/>
      <c r="V491" s="33"/>
      <c r="W491" s="3"/>
      <c r="X491" s="3"/>
      <c r="Y491" s="4"/>
      <c r="Z491" s="4"/>
      <c r="AA491" s="3"/>
      <c r="AB491" s="3"/>
      <c r="AC491" s="3"/>
    </row>
    <row r="492" spans="1:29" ht="12" customHeight="1" x14ac:dyDescent="0.25">
      <c r="A492" s="1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3"/>
      <c r="R492" s="33"/>
      <c r="S492" s="3"/>
      <c r="T492" s="3"/>
      <c r="U492" s="33"/>
      <c r="V492" s="33"/>
      <c r="W492" s="3"/>
      <c r="X492" s="3"/>
      <c r="Y492" s="4"/>
      <c r="Z492" s="4"/>
      <c r="AA492" s="3"/>
      <c r="AB492" s="3"/>
      <c r="AC492" s="3"/>
    </row>
    <row r="493" spans="1:29" ht="12" customHeight="1" x14ac:dyDescent="0.25">
      <c r="A493" s="1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3"/>
      <c r="R493" s="33"/>
      <c r="S493" s="3"/>
      <c r="T493" s="3"/>
      <c r="U493" s="33"/>
      <c r="V493" s="33"/>
      <c r="W493" s="3"/>
      <c r="X493" s="3"/>
      <c r="Y493" s="4"/>
      <c r="Z493" s="4"/>
      <c r="AA493" s="3"/>
      <c r="AB493" s="3"/>
      <c r="AC493" s="3"/>
    </row>
    <row r="494" spans="1:29" ht="12" customHeight="1" x14ac:dyDescent="0.25">
      <c r="A494" s="1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3"/>
      <c r="R494" s="33"/>
      <c r="S494" s="3"/>
      <c r="T494" s="3"/>
      <c r="U494" s="33"/>
      <c r="V494" s="33"/>
      <c r="W494" s="3"/>
      <c r="X494" s="3"/>
      <c r="Y494" s="4"/>
      <c r="Z494" s="4"/>
      <c r="AA494" s="3"/>
      <c r="AB494" s="3"/>
      <c r="AC494" s="3"/>
    </row>
    <row r="495" spans="1:29" ht="12" customHeight="1" x14ac:dyDescent="0.25">
      <c r="A495" s="1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3"/>
      <c r="R495" s="33"/>
      <c r="S495" s="3"/>
      <c r="T495" s="3"/>
      <c r="U495" s="33"/>
      <c r="V495" s="33"/>
      <c r="W495" s="3"/>
      <c r="X495" s="3"/>
      <c r="Y495" s="4"/>
      <c r="Z495" s="4"/>
      <c r="AA495" s="3"/>
      <c r="AB495" s="3"/>
      <c r="AC495" s="3"/>
    </row>
    <row r="496" spans="1:29" ht="12" customHeight="1" x14ac:dyDescent="0.25">
      <c r="A496" s="1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3"/>
      <c r="R496" s="33"/>
      <c r="S496" s="3"/>
      <c r="T496" s="3"/>
      <c r="U496" s="33"/>
      <c r="V496" s="33"/>
      <c r="W496" s="3"/>
      <c r="X496" s="3"/>
      <c r="Y496" s="4"/>
      <c r="Z496" s="4"/>
      <c r="AA496" s="3"/>
      <c r="AB496" s="3"/>
      <c r="AC496" s="3"/>
    </row>
    <row r="497" spans="1:29" ht="12" customHeight="1" x14ac:dyDescent="0.25">
      <c r="A497" s="1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3"/>
      <c r="R497" s="33"/>
      <c r="S497" s="3"/>
      <c r="T497" s="3"/>
      <c r="U497" s="33"/>
      <c r="V497" s="33"/>
      <c r="W497" s="3"/>
      <c r="X497" s="3"/>
      <c r="Y497" s="4"/>
      <c r="Z497" s="4"/>
      <c r="AA497" s="3"/>
      <c r="AB497" s="3"/>
      <c r="AC497" s="3"/>
    </row>
    <row r="498" spans="1:29" ht="12" customHeight="1" x14ac:dyDescent="0.25">
      <c r="A498" s="1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3"/>
      <c r="R498" s="33"/>
      <c r="S498" s="3"/>
      <c r="T498" s="3"/>
      <c r="U498" s="33"/>
      <c r="V498" s="33"/>
      <c r="W498" s="3"/>
      <c r="X498" s="3"/>
      <c r="Y498" s="4"/>
      <c r="Z498" s="4"/>
      <c r="AA498" s="3"/>
      <c r="AB498" s="3"/>
      <c r="AC498" s="3"/>
    </row>
    <row r="499" spans="1:29" ht="12" customHeight="1" x14ac:dyDescent="0.25">
      <c r="A499" s="1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3"/>
      <c r="R499" s="33"/>
      <c r="S499" s="3"/>
      <c r="T499" s="3"/>
      <c r="U499" s="33"/>
      <c r="V499" s="33"/>
      <c r="W499" s="3"/>
      <c r="X499" s="3"/>
      <c r="Y499" s="4"/>
      <c r="Z499" s="4"/>
      <c r="AA499" s="3"/>
      <c r="AB499" s="3"/>
      <c r="AC499" s="3"/>
    </row>
    <row r="500" spans="1:29" ht="12" customHeight="1" x14ac:dyDescent="0.25">
      <c r="A500" s="1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3"/>
      <c r="R500" s="33"/>
      <c r="S500" s="3"/>
      <c r="T500" s="3"/>
      <c r="U500" s="33"/>
      <c r="V500" s="33"/>
      <c r="W500" s="3"/>
      <c r="X500" s="3"/>
      <c r="Y500" s="4"/>
      <c r="Z500" s="4"/>
      <c r="AA500" s="3"/>
      <c r="AB500" s="3"/>
      <c r="AC500" s="3"/>
    </row>
    <row r="501" spans="1:29" ht="12" customHeight="1" x14ac:dyDescent="0.25">
      <c r="A501" s="1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3"/>
      <c r="R501" s="33"/>
      <c r="S501" s="3"/>
      <c r="T501" s="3"/>
      <c r="U501" s="33"/>
      <c r="V501" s="33"/>
      <c r="W501" s="3"/>
      <c r="X501" s="3"/>
      <c r="Y501" s="4"/>
      <c r="Z501" s="4"/>
      <c r="AA501" s="3"/>
      <c r="AB501" s="3"/>
      <c r="AC501" s="3"/>
    </row>
    <row r="502" spans="1:29" ht="12" customHeight="1" x14ac:dyDescent="0.25">
      <c r="A502" s="1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3"/>
      <c r="R502" s="33"/>
      <c r="S502" s="3"/>
      <c r="T502" s="3"/>
      <c r="U502" s="33"/>
      <c r="V502" s="33"/>
      <c r="W502" s="3"/>
      <c r="X502" s="3"/>
      <c r="Y502" s="4"/>
      <c r="Z502" s="4"/>
      <c r="AA502" s="3"/>
      <c r="AB502" s="3"/>
      <c r="AC502" s="3"/>
    </row>
    <row r="503" spans="1:29" ht="12" customHeight="1" x14ac:dyDescent="0.25">
      <c r="A503" s="1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3"/>
      <c r="R503" s="33"/>
      <c r="S503" s="3"/>
      <c r="T503" s="3"/>
      <c r="U503" s="33"/>
      <c r="V503" s="33"/>
      <c r="W503" s="3"/>
      <c r="X503" s="3"/>
      <c r="Y503" s="4"/>
      <c r="Z503" s="4"/>
      <c r="AA503" s="3"/>
      <c r="AB503" s="3"/>
      <c r="AC503" s="3"/>
    </row>
    <row r="504" spans="1:29" ht="12" customHeight="1" x14ac:dyDescent="0.25">
      <c r="A504" s="1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3"/>
      <c r="R504" s="33"/>
      <c r="S504" s="3"/>
      <c r="T504" s="3"/>
      <c r="U504" s="33"/>
      <c r="V504" s="33"/>
      <c r="W504" s="3"/>
      <c r="X504" s="3"/>
      <c r="Y504" s="4"/>
      <c r="Z504" s="4"/>
      <c r="AA504" s="3"/>
      <c r="AB504" s="3"/>
      <c r="AC504" s="3"/>
    </row>
    <row r="505" spans="1:29" ht="12" customHeight="1" x14ac:dyDescent="0.25">
      <c r="A505" s="1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3"/>
      <c r="R505" s="33"/>
      <c r="S505" s="3"/>
      <c r="T505" s="3"/>
      <c r="U505" s="33"/>
      <c r="V505" s="33"/>
      <c r="W505" s="3"/>
      <c r="X505" s="3"/>
      <c r="Y505" s="4"/>
      <c r="Z505" s="4"/>
      <c r="AA505" s="3"/>
      <c r="AB505" s="3"/>
      <c r="AC505" s="3"/>
    </row>
    <row r="506" spans="1:29" ht="12" customHeight="1" x14ac:dyDescent="0.25">
      <c r="A506" s="1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3"/>
      <c r="R506" s="33"/>
      <c r="S506" s="3"/>
      <c r="T506" s="3"/>
      <c r="U506" s="33"/>
      <c r="V506" s="33"/>
      <c r="W506" s="3"/>
      <c r="X506" s="3"/>
      <c r="Y506" s="4"/>
      <c r="Z506" s="4"/>
      <c r="AA506" s="3"/>
      <c r="AB506" s="3"/>
      <c r="AC506" s="3"/>
    </row>
    <row r="507" spans="1:29" ht="12" customHeight="1" x14ac:dyDescent="0.25">
      <c r="A507" s="1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3"/>
      <c r="R507" s="33"/>
      <c r="S507" s="3"/>
      <c r="T507" s="3"/>
      <c r="U507" s="33"/>
      <c r="V507" s="33"/>
      <c r="W507" s="3"/>
      <c r="X507" s="3"/>
      <c r="Y507" s="4"/>
      <c r="Z507" s="4"/>
      <c r="AA507" s="3"/>
      <c r="AB507" s="3"/>
      <c r="AC507" s="3"/>
    </row>
    <row r="508" spans="1:29" ht="12" customHeight="1" x14ac:dyDescent="0.25">
      <c r="A508" s="1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3"/>
      <c r="R508" s="33"/>
      <c r="S508" s="3"/>
      <c r="T508" s="3"/>
      <c r="U508" s="33"/>
      <c r="V508" s="33"/>
      <c r="W508" s="3"/>
      <c r="X508" s="3"/>
      <c r="Y508" s="4"/>
      <c r="Z508" s="4"/>
      <c r="AA508" s="3"/>
      <c r="AB508" s="3"/>
      <c r="AC508" s="3"/>
    </row>
    <row r="509" spans="1:29" ht="12" customHeight="1" x14ac:dyDescent="0.25">
      <c r="A509" s="1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3"/>
      <c r="R509" s="33"/>
      <c r="S509" s="3"/>
      <c r="T509" s="3"/>
      <c r="U509" s="33"/>
      <c r="V509" s="33"/>
      <c r="W509" s="3"/>
      <c r="X509" s="3"/>
      <c r="Y509" s="4"/>
      <c r="Z509" s="4"/>
      <c r="AA509" s="3"/>
      <c r="AB509" s="3"/>
      <c r="AC509" s="3"/>
    </row>
    <row r="510" spans="1:29" ht="12" customHeight="1" x14ac:dyDescent="0.25">
      <c r="A510" s="1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3"/>
      <c r="R510" s="33"/>
      <c r="S510" s="3"/>
      <c r="T510" s="3"/>
      <c r="U510" s="33"/>
      <c r="V510" s="33"/>
      <c r="W510" s="3"/>
      <c r="X510" s="3"/>
      <c r="Y510" s="4"/>
      <c r="Z510" s="4"/>
      <c r="AA510" s="3"/>
      <c r="AB510" s="3"/>
      <c r="AC510" s="3"/>
    </row>
    <row r="511" spans="1:29" ht="12" customHeight="1" x14ac:dyDescent="0.25">
      <c r="A511" s="1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3"/>
      <c r="R511" s="33"/>
      <c r="S511" s="3"/>
      <c r="T511" s="3"/>
      <c r="U511" s="33"/>
      <c r="V511" s="33"/>
      <c r="W511" s="3"/>
      <c r="X511" s="3"/>
      <c r="Y511" s="4"/>
      <c r="Z511" s="4"/>
      <c r="AA511" s="3"/>
      <c r="AB511" s="3"/>
      <c r="AC511" s="3"/>
    </row>
    <row r="512" spans="1:29" ht="12" customHeight="1" x14ac:dyDescent="0.25">
      <c r="A512" s="1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3"/>
      <c r="R512" s="33"/>
      <c r="S512" s="3"/>
      <c r="T512" s="3"/>
      <c r="U512" s="33"/>
      <c r="V512" s="33"/>
      <c r="W512" s="3"/>
      <c r="X512" s="3"/>
      <c r="Y512" s="4"/>
      <c r="Z512" s="4"/>
      <c r="AA512" s="3"/>
      <c r="AB512" s="3"/>
      <c r="AC512" s="3"/>
    </row>
    <row r="513" spans="1:29" ht="12" customHeight="1" x14ac:dyDescent="0.25">
      <c r="A513" s="1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3"/>
      <c r="R513" s="33"/>
      <c r="S513" s="3"/>
      <c r="T513" s="3"/>
      <c r="U513" s="33"/>
      <c r="V513" s="33"/>
      <c r="W513" s="3"/>
      <c r="X513" s="3"/>
      <c r="Y513" s="4"/>
      <c r="Z513" s="4"/>
      <c r="AA513" s="3"/>
      <c r="AB513" s="3"/>
      <c r="AC513" s="3"/>
    </row>
    <row r="514" spans="1:29" ht="12" customHeight="1" x14ac:dyDescent="0.25">
      <c r="A514" s="1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3"/>
      <c r="R514" s="33"/>
      <c r="S514" s="3"/>
      <c r="T514" s="3"/>
      <c r="U514" s="33"/>
      <c r="V514" s="33"/>
      <c r="W514" s="3"/>
      <c r="X514" s="3"/>
      <c r="Y514" s="4"/>
      <c r="Z514" s="4"/>
      <c r="AA514" s="3"/>
      <c r="AB514" s="3"/>
      <c r="AC514" s="3"/>
    </row>
    <row r="515" spans="1:29" ht="12" customHeight="1" x14ac:dyDescent="0.25">
      <c r="A515" s="1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3"/>
      <c r="R515" s="33"/>
      <c r="S515" s="3"/>
      <c r="T515" s="3"/>
      <c r="U515" s="33"/>
      <c r="V515" s="33"/>
      <c r="W515" s="3"/>
      <c r="X515" s="3"/>
      <c r="Y515" s="4"/>
      <c r="Z515" s="4"/>
      <c r="AA515" s="3"/>
      <c r="AB515" s="3"/>
      <c r="AC515" s="3"/>
    </row>
    <row r="516" spans="1:29" ht="12" customHeight="1" x14ac:dyDescent="0.25">
      <c r="A516" s="1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3"/>
      <c r="R516" s="33"/>
      <c r="S516" s="3"/>
      <c r="T516" s="3"/>
      <c r="U516" s="33"/>
      <c r="V516" s="33"/>
      <c r="W516" s="3"/>
      <c r="X516" s="3"/>
      <c r="Y516" s="4"/>
      <c r="Z516" s="4"/>
      <c r="AA516" s="3"/>
      <c r="AB516" s="3"/>
      <c r="AC516" s="3"/>
    </row>
    <row r="517" spans="1:29" ht="12" customHeight="1" x14ac:dyDescent="0.25">
      <c r="A517" s="1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3"/>
      <c r="R517" s="33"/>
      <c r="S517" s="3"/>
      <c r="T517" s="3"/>
      <c r="U517" s="33"/>
      <c r="V517" s="33"/>
      <c r="W517" s="3"/>
      <c r="X517" s="3"/>
      <c r="Y517" s="4"/>
      <c r="Z517" s="4"/>
      <c r="AA517" s="3"/>
      <c r="AB517" s="3"/>
      <c r="AC517" s="3"/>
    </row>
    <row r="518" spans="1:29" ht="12" customHeight="1" x14ac:dyDescent="0.25">
      <c r="A518" s="1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3"/>
      <c r="R518" s="33"/>
      <c r="S518" s="3"/>
      <c r="T518" s="3"/>
      <c r="U518" s="33"/>
      <c r="V518" s="33"/>
      <c r="W518" s="3"/>
      <c r="X518" s="3"/>
      <c r="Y518" s="4"/>
      <c r="Z518" s="4"/>
      <c r="AA518" s="3"/>
      <c r="AB518" s="3"/>
      <c r="AC518" s="3"/>
    </row>
    <row r="519" spans="1:29" ht="12" customHeight="1" x14ac:dyDescent="0.25">
      <c r="A519" s="1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3"/>
      <c r="R519" s="33"/>
      <c r="S519" s="3"/>
      <c r="T519" s="3"/>
      <c r="U519" s="33"/>
      <c r="V519" s="33"/>
      <c r="W519" s="3"/>
      <c r="X519" s="3"/>
      <c r="Y519" s="4"/>
      <c r="Z519" s="4"/>
      <c r="AA519" s="3"/>
      <c r="AB519" s="3"/>
      <c r="AC519" s="3"/>
    </row>
    <row r="520" spans="1:29" ht="12" customHeight="1" x14ac:dyDescent="0.25">
      <c r="A520" s="1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3"/>
      <c r="R520" s="33"/>
      <c r="S520" s="3"/>
      <c r="T520" s="3"/>
      <c r="U520" s="33"/>
      <c r="V520" s="33"/>
      <c r="W520" s="3"/>
      <c r="X520" s="3"/>
      <c r="Y520" s="4"/>
      <c r="Z520" s="4"/>
      <c r="AA520" s="3"/>
      <c r="AB520" s="3"/>
      <c r="AC520" s="3"/>
    </row>
    <row r="521" spans="1:29" ht="12" customHeight="1" x14ac:dyDescent="0.25">
      <c r="A521" s="1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3"/>
      <c r="R521" s="33"/>
      <c r="S521" s="3"/>
      <c r="T521" s="3"/>
      <c r="U521" s="33"/>
      <c r="V521" s="33"/>
      <c r="W521" s="3"/>
      <c r="X521" s="3"/>
      <c r="Y521" s="4"/>
      <c r="Z521" s="4"/>
      <c r="AA521" s="3"/>
      <c r="AB521" s="3"/>
      <c r="AC521" s="3"/>
    </row>
    <row r="522" spans="1:29" ht="12" customHeight="1" x14ac:dyDescent="0.25">
      <c r="A522" s="1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3"/>
      <c r="R522" s="33"/>
      <c r="S522" s="3"/>
      <c r="T522" s="3"/>
      <c r="U522" s="33"/>
      <c r="V522" s="33"/>
      <c r="W522" s="3"/>
      <c r="X522" s="3"/>
      <c r="Y522" s="4"/>
      <c r="Z522" s="4"/>
      <c r="AA522" s="3"/>
      <c r="AB522" s="3"/>
      <c r="AC522" s="3"/>
    </row>
    <row r="523" spans="1:29" ht="12" customHeight="1" x14ac:dyDescent="0.25">
      <c r="A523" s="1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3"/>
      <c r="R523" s="33"/>
      <c r="S523" s="3"/>
      <c r="T523" s="3"/>
      <c r="U523" s="33"/>
      <c r="V523" s="33"/>
      <c r="W523" s="3"/>
      <c r="X523" s="3"/>
      <c r="Y523" s="4"/>
      <c r="Z523" s="4"/>
      <c r="AA523" s="3"/>
      <c r="AB523" s="3"/>
      <c r="AC523" s="3"/>
    </row>
    <row r="524" spans="1:29" ht="12" customHeight="1" x14ac:dyDescent="0.25">
      <c r="A524" s="1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3"/>
      <c r="R524" s="33"/>
      <c r="S524" s="3"/>
      <c r="T524" s="3"/>
      <c r="U524" s="33"/>
      <c r="V524" s="33"/>
      <c r="W524" s="3"/>
      <c r="X524" s="3"/>
      <c r="Y524" s="4"/>
      <c r="Z524" s="4"/>
      <c r="AA524" s="3"/>
      <c r="AB524" s="3"/>
      <c r="AC524" s="3"/>
    </row>
    <row r="525" spans="1:29" ht="12" customHeight="1" x14ac:dyDescent="0.25">
      <c r="A525" s="1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3"/>
      <c r="R525" s="33"/>
      <c r="S525" s="3"/>
      <c r="T525" s="3"/>
      <c r="U525" s="33"/>
      <c r="V525" s="33"/>
      <c r="W525" s="3"/>
      <c r="X525" s="3"/>
      <c r="Y525" s="4"/>
      <c r="Z525" s="4"/>
      <c r="AA525" s="3"/>
      <c r="AB525" s="3"/>
      <c r="AC525" s="3"/>
    </row>
    <row r="526" spans="1:29" ht="12" customHeight="1" x14ac:dyDescent="0.25">
      <c r="A526" s="1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3"/>
      <c r="R526" s="33"/>
      <c r="S526" s="3"/>
      <c r="T526" s="3"/>
      <c r="U526" s="33"/>
      <c r="V526" s="33"/>
      <c r="W526" s="3"/>
      <c r="X526" s="3"/>
      <c r="Y526" s="4"/>
      <c r="Z526" s="4"/>
      <c r="AA526" s="3"/>
      <c r="AB526" s="3"/>
      <c r="AC526" s="3"/>
    </row>
    <row r="527" spans="1:29" ht="12" customHeight="1" x14ac:dyDescent="0.25">
      <c r="A527" s="1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3"/>
      <c r="R527" s="33"/>
      <c r="S527" s="3"/>
      <c r="T527" s="3"/>
      <c r="U527" s="33"/>
      <c r="V527" s="33"/>
      <c r="W527" s="3"/>
      <c r="X527" s="3"/>
      <c r="Y527" s="4"/>
      <c r="Z527" s="4"/>
      <c r="AA527" s="3"/>
      <c r="AB527" s="3"/>
      <c r="AC527" s="3"/>
    </row>
    <row r="528" spans="1:29" ht="12" customHeight="1" x14ac:dyDescent="0.25">
      <c r="A528" s="1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3"/>
      <c r="R528" s="33"/>
      <c r="S528" s="3"/>
      <c r="T528" s="3"/>
      <c r="U528" s="33"/>
      <c r="V528" s="33"/>
      <c r="W528" s="3"/>
      <c r="X528" s="3"/>
      <c r="Y528" s="4"/>
      <c r="Z528" s="4"/>
      <c r="AA528" s="3"/>
      <c r="AB528" s="3"/>
      <c r="AC528" s="3"/>
    </row>
    <row r="529" spans="1:29" ht="12" customHeight="1" x14ac:dyDescent="0.25">
      <c r="A529" s="1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3"/>
      <c r="R529" s="33"/>
      <c r="S529" s="3"/>
      <c r="T529" s="3"/>
      <c r="U529" s="33"/>
      <c r="V529" s="33"/>
      <c r="W529" s="3"/>
      <c r="X529" s="3"/>
      <c r="Y529" s="4"/>
      <c r="Z529" s="4"/>
      <c r="AA529" s="3"/>
      <c r="AB529" s="3"/>
      <c r="AC529" s="3"/>
    </row>
    <row r="530" spans="1:29" ht="12" customHeight="1" x14ac:dyDescent="0.25">
      <c r="A530" s="1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3"/>
      <c r="R530" s="33"/>
      <c r="S530" s="3"/>
      <c r="T530" s="3"/>
      <c r="U530" s="33"/>
      <c r="V530" s="33"/>
      <c r="W530" s="3"/>
      <c r="X530" s="3"/>
      <c r="Y530" s="4"/>
      <c r="Z530" s="4"/>
      <c r="AA530" s="3"/>
      <c r="AB530" s="3"/>
      <c r="AC530" s="3"/>
    </row>
    <row r="531" spans="1:29" ht="12" customHeight="1" x14ac:dyDescent="0.25">
      <c r="A531" s="1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3"/>
      <c r="R531" s="33"/>
      <c r="S531" s="3"/>
      <c r="T531" s="3"/>
      <c r="U531" s="33"/>
      <c r="V531" s="33"/>
      <c r="W531" s="3"/>
      <c r="X531" s="3"/>
      <c r="Y531" s="4"/>
      <c r="Z531" s="4"/>
      <c r="AA531" s="3"/>
      <c r="AB531" s="3"/>
      <c r="AC531" s="3"/>
    </row>
    <row r="532" spans="1:29" ht="12" customHeight="1" x14ac:dyDescent="0.25">
      <c r="A532" s="1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3"/>
      <c r="R532" s="33"/>
      <c r="S532" s="3"/>
      <c r="T532" s="3"/>
      <c r="U532" s="33"/>
      <c r="V532" s="33"/>
      <c r="W532" s="3"/>
      <c r="X532" s="3"/>
      <c r="Y532" s="4"/>
      <c r="Z532" s="4"/>
      <c r="AA532" s="3"/>
      <c r="AB532" s="3"/>
      <c r="AC532" s="3"/>
    </row>
    <row r="533" spans="1:29" ht="12" customHeight="1" x14ac:dyDescent="0.25">
      <c r="A533" s="1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3"/>
      <c r="R533" s="33"/>
      <c r="S533" s="3"/>
      <c r="T533" s="3"/>
      <c r="U533" s="33"/>
      <c r="V533" s="33"/>
      <c r="W533" s="3"/>
      <c r="X533" s="3"/>
      <c r="Y533" s="4"/>
      <c r="Z533" s="4"/>
      <c r="AA533" s="3"/>
      <c r="AB533" s="3"/>
      <c r="AC533" s="3"/>
    </row>
    <row r="534" spans="1:29" ht="12" customHeight="1" x14ac:dyDescent="0.25">
      <c r="A534" s="1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3"/>
      <c r="R534" s="33"/>
      <c r="S534" s="3"/>
      <c r="T534" s="3"/>
      <c r="U534" s="33"/>
      <c r="V534" s="33"/>
      <c r="W534" s="3"/>
      <c r="X534" s="3"/>
      <c r="Y534" s="4"/>
      <c r="Z534" s="4"/>
      <c r="AA534" s="3"/>
      <c r="AB534" s="3"/>
      <c r="AC534" s="3"/>
    </row>
    <row r="535" spans="1:29" ht="12" customHeight="1" x14ac:dyDescent="0.25">
      <c r="A535" s="1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3"/>
      <c r="R535" s="33"/>
      <c r="S535" s="3"/>
      <c r="T535" s="3"/>
      <c r="U535" s="33"/>
      <c r="V535" s="33"/>
      <c r="W535" s="3"/>
      <c r="X535" s="3"/>
      <c r="Y535" s="4"/>
      <c r="Z535" s="4"/>
      <c r="AA535" s="3"/>
      <c r="AB535" s="3"/>
      <c r="AC535" s="3"/>
    </row>
    <row r="536" spans="1:29" ht="12" customHeight="1" x14ac:dyDescent="0.25">
      <c r="A536" s="1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3"/>
      <c r="R536" s="33"/>
      <c r="S536" s="3"/>
      <c r="T536" s="3"/>
      <c r="U536" s="33"/>
      <c r="V536" s="33"/>
      <c r="W536" s="3"/>
      <c r="X536" s="3"/>
      <c r="Y536" s="4"/>
      <c r="Z536" s="4"/>
      <c r="AA536" s="3"/>
      <c r="AB536" s="3"/>
      <c r="AC536" s="3"/>
    </row>
    <row r="537" spans="1:29" ht="12" customHeight="1" x14ac:dyDescent="0.25">
      <c r="A537" s="1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3"/>
      <c r="R537" s="33"/>
      <c r="S537" s="3"/>
      <c r="T537" s="3"/>
      <c r="U537" s="33"/>
      <c r="V537" s="33"/>
      <c r="W537" s="3"/>
      <c r="X537" s="3"/>
      <c r="Y537" s="4"/>
      <c r="Z537" s="4"/>
      <c r="AA537" s="3"/>
      <c r="AB537" s="3"/>
      <c r="AC537" s="3"/>
    </row>
    <row r="538" spans="1:29" ht="12" customHeight="1" x14ac:dyDescent="0.25">
      <c r="A538" s="1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3"/>
      <c r="R538" s="33"/>
      <c r="S538" s="3"/>
      <c r="T538" s="3"/>
      <c r="U538" s="33"/>
      <c r="V538" s="33"/>
      <c r="W538" s="3"/>
      <c r="X538" s="3"/>
      <c r="Y538" s="4"/>
      <c r="Z538" s="4"/>
      <c r="AA538" s="3"/>
      <c r="AB538" s="3"/>
      <c r="AC538" s="3"/>
    </row>
    <row r="539" spans="1:29" ht="12" customHeight="1" x14ac:dyDescent="0.25">
      <c r="A539" s="1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3"/>
      <c r="R539" s="33"/>
      <c r="S539" s="3"/>
      <c r="T539" s="3"/>
      <c r="U539" s="33"/>
      <c r="V539" s="33"/>
      <c r="W539" s="3"/>
      <c r="X539" s="3"/>
      <c r="Y539" s="4"/>
      <c r="Z539" s="4"/>
      <c r="AA539" s="3"/>
      <c r="AB539" s="3"/>
      <c r="AC539" s="3"/>
    </row>
    <row r="540" spans="1:29" ht="12" customHeight="1" x14ac:dyDescent="0.25">
      <c r="A540" s="1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3"/>
      <c r="R540" s="33"/>
      <c r="S540" s="3"/>
      <c r="T540" s="3"/>
      <c r="U540" s="33"/>
      <c r="V540" s="33"/>
      <c r="W540" s="3"/>
      <c r="X540" s="3"/>
      <c r="Y540" s="4"/>
      <c r="Z540" s="4"/>
      <c r="AA540" s="3"/>
      <c r="AB540" s="3"/>
      <c r="AC540" s="3"/>
    </row>
    <row r="541" spans="1:29" ht="12" customHeight="1" x14ac:dyDescent="0.25">
      <c r="A541" s="1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3"/>
      <c r="R541" s="33"/>
      <c r="S541" s="3"/>
      <c r="T541" s="3"/>
      <c r="U541" s="33"/>
      <c r="V541" s="33"/>
      <c r="W541" s="3"/>
      <c r="X541" s="3"/>
      <c r="Y541" s="4"/>
      <c r="Z541" s="4"/>
      <c r="AA541" s="3"/>
      <c r="AB541" s="3"/>
      <c r="AC541" s="3"/>
    </row>
    <row r="542" spans="1:29" ht="12" customHeight="1" x14ac:dyDescent="0.25">
      <c r="A542" s="1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3"/>
      <c r="R542" s="33"/>
      <c r="S542" s="3"/>
      <c r="T542" s="3"/>
      <c r="U542" s="33"/>
      <c r="V542" s="33"/>
      <c r="W542" s="3"/>
      <c r="X542" s="3"/>
      <c r="Y542" s="4"/>
      <c r="Z542" s="4"/>
      <c r="AA542" s="3"/>
      <c r="AB542" s="3"/>
      <c r="AC542" s="3"/>
    </row>
    <row r="543" spans="1:29" ht="12" customHeight="1" x14ac:dyDescent="0.25">
      <c r="A543" s="1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3"/>
      <c r="R543" s="33"/>
      <c r="S543" s="3"/>
      <c r="T543" s="3"/>
      <c r="U543" s="33"/>
      <c r="V543" s="33"/>
      <c r="W543" s="3"/>
      <c r="X543" s="3"/>
      <c r="Y543" s="4"/>
      <c r="Z543" s="4"/>
      <c r="AA543" s="3"/>
      <c r="AB543" s="3"/>
      <c r="AC543" s="3"/>
    </row>
    <row r="544" spans="1:29" ht="12" customHeight="1" x14ac:dyDescent="0.25">
      <c r="A544" s="1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3"/>
      <c r="R544" s="33"/>
      <c r="S544" s="3"/>
      <c r="T544" s="3"/>
      <c r="U544" s="33"/>
      <c r="V544" s="33"/>
      <c r="W544" s="3"/>
      <c r="X544" s="3"/>
      <c r="Y544" s="4"/>
      <c r="Z544" s="4"/>
      <c r="AA544" s="3"/>
      <c r="AB544" s="3"/>
      <c r="AC544" s="3"/>
    </row>
    <row r="545" spans="1:29" ht="12" customHeight="1" x14ac:dyDescent="0.25">
      <c r="A545" s="1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3"/>
      <c r="R545" s="33"/>
      <c r="S545" s="3"/>
      <c r="T545" s="3"/>
      <c r="U545" s="33"/>
      <c r="V545" s="33"/>
      <c r="W545" s="3"/>
      <c r="X545" s="3"/>
      <c r="Y545" s="4"/>
      <c r="Z545" s="4"/>
      <c r="AA545" s="3"/>
      <c r="AB545" s="3"/>
      <c r="AC545" s="3"/>
    </row>
    <row r="546" spans="1:29" ht="12" customHeight="1" x14ac:dyDescent="0.25">
      <c r="A546" s="1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3"/>
      <c r="R546" s="33"/>
      <c r="S546" s="3"/>
      <c r="T546" s="3"/>
      <c r="U546" s="33"/>
      <c r="V546" s="33"/>
      <c r="W546" s="3"/>
      <c r="X546" s="3"/>
      <c r="Y546" s="4"/>
      <c r="Z546" s="4"/>
      <c r="AA546" s="3"/>
      <c r="AB546" s="3"/>
      <c r="AC546" s="3"/>
    </row>
    <row r="547" spans="1:29" ht="12" customHeight="1" x14ac:dyDescent="0.25">
      <c r="A547" s="1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3"/>
      <c r="R547" s="33"/>
      <c r="S547" s="3"/>
      <c r="T547" s="3"/>
      <c r="U547" s="33"/>
      <c r="V547" s="33"/>
      <c r="W547" s="3"/>
      <c r="X547" s="3"/>
      <c r="Y547" s="4"/>
      <c r="Z547" s="4"/>
      <c r="AA547" s="3"/>
      <c r="AB547" s="3"/>
      <c r="AC547" s="3"/>
    </row>
    <row r="548" spans="1:29" ht="12" customHeight="1" x14ac:dyDescent="0.25">
      <c r="A548" s="1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3"/>
      <c r="R548" s="33"/>
      <c r="S548" s="3"/>
      <c r="T548" s="3"/>
      <c r="U548" s="33"/>
      <c r="V548" s="33"/>
      <c r="W548" s="3"/>
      <c r="X548" s="3"/>
      <c r="Y548" s="4"/>
      <c r="Z548" s="4"/>
      <c r="AA548" s="3"/>
      <c r="AB548" s="3"/>
      <c r="AC548" s="3"/>
    </row>
    <row r="549" spans="1:29" ht="12" customHeight="1" x14ac:dyDescent="0.25">
      <c r="A549" s="1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3"/>
      <c r="R549" s="33"/>
      <c r="S549" s="3"/>
      <c r="T549" s="3"/>
      <c r="U549" s="33"/>
      <c r="V549" s="33"/>
      <c r="W549" s="3"/>
      <c r="X549" s="3"/>
      <c r="Y549" s="4"/>
      <c r="Z549" s="4"/>
      <c r="AA549" s="3"/>
      <c r="AB549" s="3"/>
      <c r="AC549" s="3"/>
    </row>
    <row r="550" spans="1:29" ht="12" customHeight="1" x14ac:dyDescent="0.25">
      <c r="A550" s="1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3"/>
      <c r="R550" s="33"/>
      <c r="S550" s="3"/>
      <c r="T550" s="3"/>
      <c r="U550" s="33"/>
      <c r="V550" s="33"/>
      <c r="W550" s="3"/>
      <c r="X550" s="3"/>
      <c r="Y550" s="4"/>
      <c r="Z550" s="4"/>
      <c r="AA550" s="3"/>
      <c r="AB550" s="3"/>
      <c r="AC550" s="3"/>
    </row>
    <row r="551" spans="1:29" ht="12" customHeight="1" x14ac:dyDescent="0.25">
      <c r="A551" s="1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3"/>
      <c r="R551" s="33"/>
      <c r="S551" s="3"/>
      <c r="T551" s="3"/>
      <c r="U551" s="33"/>
      <c r="V551" s="33"/>
      <c r="W551" s="3"/>
      <c r="X551" s="3"/>
      <c r="Y551" s="4"/>
      <c r="Z551" s="4"/>
      <c r="AA551" s="3"/>
      <c r="AB551" s="3"/>
      <c r="AC551" s="3"/>
    </row>
    <row r="552" spans="1:29" ht="12" customHeight="1" x14ac:dyDescent="0.25">
      <c r="A552" s="1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3"/>
      <c r="R552" s="33"/>
      <c r="S552" s="3"/>
      <c r="T552" s="3"/>
      <c r="U552" s="33"/>
      <c r="V552" s="33"/>
      <c r="W552" s="3"/>
      <c r="X552" s="3"/>
      <c r="Y552" s="4"/>
      <c r="Z552" s="4"/>
      <c r="AA552" s="3"/>
      <c r="AB552" s="3"/>
      <c r="AC552" s="3"/>
    </row>
    <row r="553" spans="1:29" ht="12" customHeight="1" x14ac:dyDescent="0.25">
      <c r="A553" s="1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3"/>
      <c r="R553" s="33"/>
      <c r="S553" s="3"/>
      <c r="T553" s="3"/>
      <c r="U553" s="33"/>
      <c r="V553" s="33"/>
      <c r="W553" s="3"/>
      <c r="X553" s="3"/>
      <c r="Y553" s="4"/>
      <c r="Z553" s="4"/>
      <c r="AA553" s="3"/>
      <c r="AB553" s="3"/>
      <c r="AC553" s="3"/>
    </row>
    <row r="554" spans="1:29" ht="12" customHeight="1" x14ac:dyDescent="0.25">
      <c r="A554" s="1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3"/>
      <c r="R554" s="33"/>
      <c r="S554" s="3"/>
      <c r="T554" s="3"/>
      <c r="U554" s="33"/>
      <c r="V554" s="33"/>
      <c r="W554" s="3"/>
      <c r="X554" s="3"/>
      <c r="Y554" s="4"/>
      <c r="Z554" s="4"/>
      <c r="AA554" s="3"/>
      <c r="AB554" s="3"/>
      <c r="AC554" s="3"/>
    </row>
    <row r="555" spans="1:29" ht="12" customHeight="1" x14ac:dyDescent="0.25">
      <c r="A555" s="1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3"/>
      <c r="R555" s="33"/>
      <c r="S555" s="3"/>
      <c r="T555" s="3"/>
      <c r="U555" s="33"/>
      <c r="V555" s="33"/>
      <c r="W555" s="3"/>
      <c r="X555" s="3"/>
      <c r="Y555" s="4"/>
      <c r="Z555" s="4"/>
      <c r="AA555" s="3"/>
      <c r="AB555" s="3"/>
      <c r="AC555" s="3"/>
    </row>
    <row r="556" spans="1:29" ht="12" customHeight="1" x14ac:dyDescent="0.25">
      <c r="A556" s="1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3"/>
      <c r="R556" s="33"/>
      <c r="S556" s="3"/>
      <c r="T556" s="3"/>
      <c r="U556" s="33"/>
      <c r="V556" s="33"/>
      <c r="W556" s="3"/>
      <c r="X556" s="3"/>
      <c r="Y556" s="4"/>
      <c r="Z556" s="4"/>
      <c r="AA556" s="3"/>
      <c r="AB556" s="3"/>
      <c r="AC556" s="3"/>
    </row>
    <row r="557" spans="1:29" ht="12" customHeight="1" x14ac:dyDescent="0.25">
      <c r="A557" s="1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3"/>
      <c r="R557" s="33"/>
      <c r="S557" s="3"/>
      <c r="T557" s="3"/>
      <c r="U557" s="33"/>
      <c r="V557" s="33"/>
      <c r="W557" s="3"/>
      <c r="X557" s="3"/>
      <c r="Y557" s="4"/>
      <c r="Z557" s="4"/>
      <c r="AA557" s="3"/>
      <c r="AB557" s="3"/>
      <c r="AC557" s="3"/>
    </row>
    <row r="558" spans="1:29" ht="12" customHeight="1" x14ac:dyDescent="0.25">
      <c r="A558" s="1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3"/>
      <c r="R558" s="33"/>
      <c r="S558" s="3"/>
      <c r="T558" s="3"/>
      <c r="U558" s="33"/>
      <c r="V558" s="33"/>
      <c r="W558" s="3"/>
      <c r="X558" s="3"/>
      <c r="Y558" s="4"/>
      <c r="Z558" s="4"/>
      <c r="AA558" s="3"/>
      <c r="AB558" s="3"/>
      <c r="AC558" s="3"/>
    </row>
    <row r="559" spans="1:29" ht="12" customHeight="1" x14ac:dyDescent="0.25">
      <c r="A559" s="1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3"/>
      <c r="R559" s="33"/>
      <c r="S559" s="3"/>
      <c r="T559" s="3"/>
      <c r="U559" s="33"/>
      <c r="V559" s="33"/>
      <c r="W559" s="3"/>
      <c r="X559" s="3"/>
      <c r="Y559" s="4"/>
      <c r="Z559" s="4"/>
      <c r="AA559" s="3"/>
      <c r="AB559" s="3"/>
      <c r="AC559" s="3"/>
    </row>
    <row r="560" spans="1:29" ht="12" customHeight="1" x14ac:dyDescent="0.25">
      <c r="A560" s="1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3"/>
      <c r="R560" s="33"/>
      <c r="S560" s="3"/>
      <c r="T560" s="3"/>
      <c r="U560" s="33"/>
      <c r="V560" s="33"/>
      <c r="W560" s="3"/>
      <c r="X560" s="3"/>
      <c r="Y560" s="4"/>
      <c r="Z560" s="4"/>
      <c r="AA560" s="3"/>
      <c r="AB560" s="3"/>
      <c r="AC560" s="3"/>
    </row>
    <row r="561" spans="1:29" ht="12" customHeight="1" x14ac:dyDescent="0.25">
      <c r="A561" s="1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3"/>
      <c r="R561" s="33"/>
      <c r="S561" s="3"/>
      <c r="T561" s="3"/>
      <c r="U561" s="33"/>
      <c r="V561" s="33"/>
      <c r="W561" s="3"/>
      <c r="X561" s="3"/>
      <c r="Y561" s="4"/>
      <c r="Z561" s="4"/>
      <c r="AA561" s="3"/>
      <c r="AB561" s="3"/>
      <c r="AC561" s="3"/>
    </row>
    <row r="562" spans="1:29" ht="12" customHeight="1" x14ac:dyDescent="0.25">
      <c r="A562" s="1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3"/>
      <c r="R562" s="33"/>
      <c r="S562" s="3"/>
      <c r="T562" s="3"/>
      <c r="U562" s="33"/>
      <c r="V562" s="33"/>
      <c r="W562" s="3"/>
      <c r="X562" s="3"/>
      <c r="Y562" s="4"/>
      <c r="Z562" s="4"/>
      <c r="AA562" s="3"/>
      <c r="AB562" s="3"/>
      <c r="AC562" s="3"/>
    </row>
    <row r="563" spans="1:29" ht="12" customHeight="1" x14ac:dyDescent="0.25">
      <c r="A563" s="1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3"/>
      <c r="R563" s="33"/>
      <c r="S563" s="3"/>
      <c r="T563" s="3"/>
      <c r="U563" s="33"/>
      <c r="V563" s="33"/>
      <c r="W563" s="3"/>
      <c r="X563" s="3"/>
      <c r="Y563" s="4"/>
      <c r="Z563" s="4"/>
      <c r="AA563" s="3"/>
      <c r="AB563" s="3"/>
      <c r="AC563" s="3"/>
    </row>
    <row r="564" spans="1:29" ht="12" customHeight="1" x14ac:dyDescent="0.25">
      <c r="A564" s="1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3"/>
      <c r="R564" s="33"/>
      <c r="S564" s="3"/>
      <c r="T564" s="3"/>
      <c r="U564" s="33"/>
      <c r="V564" s="33"/>
      <c r="W564" s="3"/>
      <c r="X564" s="3"/>
      <c r="Y564" s="4"/>
      <c r="Z564" s="4"/>
      <c r="AA564" s="3"/>
      <c r="AB564" s="3"/>
      <c r="AC564" s="3"/>
    </row>
    <row r="565" spans="1:29" ht="12" customHeight="1" x14ac:dyDescent="0.25">
      <c r="A565" s="1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3"/>
      <c r="R565" s="33"/>
      <c r="S565" s="3"/>
      <c r="T565" s="3"/>
      <c r="U565" s="33"/>
      <c r="V565" s="33"/>
      <c r="W565" s="3"/>
      <c r="X565" s="3"/>
      <c r="Y565" s="4"/>
      <c r="Z565" s="4"/>
      <c r="AA565" s="3"/>
      <c r="AB565" s="3"/>
      <c r="AC565" s="3"/>
    </row>
    <row r="566" spans="1:29" ht="12" customHeight="1" x14ac:dyDescent="0.25">
      <c r="A566" s="1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3"/>
      <c r="R566" s="33"/>
      <c r="S566" s="3"/>
      <c r="T566" s="3"/>
      <c r="U566" s="33"/>
      <c r="V566" s="33"/>
      <c r="W566" s="3"/>
      <c r="X566" s="3"/>
      <c r="Y566" s="4"/>
      <c r="Z566" s="4"/>
      <c r="AA566" s="3"/>
      <c r="AB566" s="3"/>
      <c r="AC566" s="3"/>
    </row>
    <row r="567" spans="1:29" ht="12" customHeight="1" x14ac:dyDescent="0.25">
      <c r="A567" s="1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3"/>
      <c r="R567" s="33"/>
      <c r="S567" s="3"/>
      <c r="T567" s="3"/>
      <c r="U567" s="33"/>
      <c r="V567" s="33"/>
      <c r="W567" s="3"/>
      <c r="X567" s="3"/>
      <c r="Y567" s="4"/>
      <c r="Z567" s="4"/>
      <c r="AA567" s="3"/>
      <c r="AB567" s="3"/>
      <c r="AC567" s="3"/>
    </row>
    <row r="568" spans="1:29" ht="12" customHeight="1" x14ac:dyDescent="0.25">
      <c r="A568" s="1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3"/>
      <c r="R568" s="33"/>
      <c r="S568" s="3"/>
      <c r="T568" s="3"/>
      <c r="U568" s="33"/>
      <c r="V568" s="33"/>
      <c r="W568" s="3"/>
      <c r="X568" s="3"/>
      <c r="Y568" s="4"/>
      <c r="Z568" s="4"/>
      <c r="AA568" s="3"/>
      <c r="AB568" s="3"/>
      <c r="AC568" s="3"/>
    </row>
    <row r="569" spans="1:29" ht="12" customHeight="1" x14ac:dyDescent="0.25">
      <c r="A569" s="1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3"/>
      <c r="R569" s="33"/>
      <c r="S569" s="3"/>
      <c r="T569" s="3"/>
      <c r="U569" s="33"/>
      <c r="V569" s="33"/>
      <c r="W569" s="3"/>
      <c r="X569" s="3"/>
      <c r="Y569" s="4"/>
      <c r="Z569" s="4"/>
      <c r="AA569" s="3"/>
      <c r="AB569" s="3"/>
      <c r="AC569" s="3"/>
    </row>
    <row r="570" spans="1:29" ht="12" customHeight="1" x14ac:dyDescent="0.25">
      <c r="A570" s="1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3"/>
      <c r="R570" s="33"/>
      <c r="S570" s="3"/>
      <c r="T570" s="3"/>
      <c r="U570" s="33"/>
      <c r="V570" s="33"/>
      <c r="W570" s="3"/>
      <c r="X570" s="3"/>
      <c r="Y570" s="4"/>
      <c r="Z570" s="4"/>
      <c r="AA570" s="3"/>
      <c r="AB570" s="3"/>
      <c r="AC570" s="3"/>
    </row>
    <row r="571" spans="1:29" ht="12" customHeight="1" x14ac:dyDescent="0.25">
      <c r="A571" s="1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3"/>
      <c r="R571" s="33"/>
      <c r="S571" s="3"/>
      <c r="T571" s="3"/>
      <c r="U571" s="33"/>
      <c r="V571" s="33"/>
      <c r="W571" s="3"/>
      <c r="X571" s="3"/>
      <c r="Y571" s="4"/>
      <c r="Z571" s="4"/>
      <c r="AA571" s="3"/>
      <c r="AB571" s="3"/>
      <c r="AC571" s="3"/>
    </row>
    <row r="572" spans="1:29" ht="12" customHeight="1" x14ac:dyDescent="0.25">
      <c r="A572" s="1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3"/>
      <c r="R572" s="33"/>
      <c r="S572" s="3"/>
      <c r="T572" s="3"/>
      <c r="U572" s="33"/>
      <c r="V572" s="33"/>
      <c r="W572" s="3"/>
      <c r="X572" s="3"/>
      <c r="Y572" s="4"/>
      <c r="Z572" s="4"/>
      <c r="AA572" s="3"/>
      <c r="AB572" s="3"/>
      <c r="AC572" s="3"/>
    </row>
    <row r="573" spans="1:29" ht="12" customHeight="1" x14ac:dyDescent="0.25">
      <c r="A573" s="1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3"/>
      <c r="R573" s="33"/>
      <c r="S573" s="3"/>
      <c r="T573" s="3"/>
      <c r="U573" s="33"/>
      <c r="V573" s="33"/>
      <c r="W573" s="3"/>
      <c r="X573" s="3"/>
      <c r="Y573" s="4"/>
      <c r="Z573" s="4"/>
      <c r="AA573" s="3"/>
      <c r="AB573" s="3"/>
      <c r="AC573" s="3"/>
    </row>
    <row r="574" spans="1:29" ht="12" customHeight="1" x14ac:dyDescent="0.25">
      <c r="A574" s="1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3"/>
      <c r="R574" s="33"/>
      <c r="S574" s="3"/>
      <c r="T574" s="3"/>
      <c r="U574" s="33"/>
      <c r="V574" s="33"/>
      <c r="W574" s="3"/>
      <c r="X574" s="3"/>
      <c r="Y574" s="4"/>
      <c r="Z574" s="4"/>
      <c r="AA574" s="3"/>
      <c r="AB574" s="3"/>
      <c r="AC574" s="3"/>
    </row>
    <row r="575" spans="1:29" ht="12" customHeight="1" x14ac:dyDescent="0.25">
      <c r="A575" s="1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3"/>
      <c r="R575" s="33"/>
      <c r="S575" s="3"/>
      <c r="T575" s="3"/>
      <c r="U575" s="33"/>
      <c r="V575" s="33"/>
      <c r="W575" s="3"/>
      <c r="X575" s="3"/>
      <c r="Y575" s="4"/>
      <c r="Z575" s="4"/>
      <c r="AA575" s="3"/>
      <c r="AB575" s="3"/>
      <c r="AC575" s="3"/>
    </row>
    <row r="576" spans="1:29" ht="12" customHeight="1" x14ac:dyDescent="0.25">
      <c r="A576" s="1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3"/>
      <c r="R576" s="33"/>
      <c r="S576" s="3"/>
      <c r="T576" s="3"/>
      <c r="U576" s="33"/>
      <c r="V576" s="33"/>
      <c r="W576" s="3"/>
      <c r="X576" s="3"/>
      <c r="Y576" s="4"/>
      <c r="Z576" s="4"/>
      <c r="AA576" s="3"/>
      <c r="AB576" s="3"/>
      <c r="AC576" s="3"/>
    </row>
    <row r="577" spans="1:29" ht="12" customHeight="1" x14ac:dyDescent="0.25">
      <c r="A577" s="1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3"/>
      <c r="R577" s="33"/>
      <c r="S577" s="3"/>
      <c r="T577" s="3"/>
      <c r="U577" s="33"/>
      <c r="V577" s="33"/>
      <c r="W577" s="3"/>
      <c r="X577" s="3"/>
      <c r="Y577" s="4"/>
      <c r="Z577" s="4"/>
      <c r="AA577" s="3"/>
      <c r="AB577" s="3"/>
      <c r="AC577" s="3"/>
    </row>
    <row r="578" spans="1:29" ht="12" customHeight="1" x14ac:dyDescent="0.25">
      <c r="A578" s="1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3"/>
      <c r="R578" s="33"/>
      <c r="S578" s="3"/>
      <c r="T578" s="3"/>
      <c r="U578" s="33"/>
      <c r="V578" s="33"/>
      <c r="W578" s="3"/>
      <c r="X578" s="3"/>
      <c r="Y578" s="4"/>
      <c r="Z578" s="4"/>
      <c r="AA578" s="3"/>
      <c r="AB578" s="3"/>
      <c r="AC578" s="3"/>
    </row>
    <row r="579" spans="1:29" ht="12" customHeight="1" x14ac:dyDescent="0.25">
      <c r="A579" s="1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3"/>
      <c r="R579" s="33"/>
      <c r="S579" s="3"/>
      <c r="T579" s="3"/>
      <c r="U579" s="33"/>
      <c r="V579" s="33"/>
      <c r="W579" s="3"/>
      <c r="X579" s="3"/>
      <c r="Y579" s="4"/>
      <c r="Z579" s="4"/>
      <c r="AA579" s="3"/>
      <c r="AB579" s="3"/>
      <c r="AC579" s="3"/>
    </row>
    <row r="580" spans="1:29" ht="12" customHeight="1" x14ac:dyDescent="0.25">
      <c r="A580" s="1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3"/>
      <c r="R580" s="33"/>
      <c r="S580" s="3"/>
      <c r="T580" s="3"/>
      <c r="U580" s="33"/>
      <c r="V580" s="33"/>
      <c r="W580" s="3"/>
      <c r="X580" s="3"/>
      <c r="Y580" s="4"/>
      <c r="Z580" s="4"/>
      <c r="AA580" s="3"/>
      <c r="AB580" s="3"/>
      <c r="AC580" s="3"/>
    </row>
    <row r="581" spans="1:29" ht="12" customHeight="1" x14ac:dyDescent="0.25">
      <c r="A581" s="1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3"/>
      <c r="R581" s="33"/>
      <c r="S581" s="3"/>
      <c r="T581" s="3"/>
      <c r="U581" s="33"/>
      <c r="V581" s="33"/>
      <c r="W581" s="3"/>
      <c r="X581" s="3"/>
      <c r="Y581" s="4"/>
      <c r="Z581" s="4"/>
      <c r="AA581" s="3"/>
      <c r="AB581" s="3"/>
      <c r="AC581" s="3"/>
    </row>
    <row r="582" spans="1:29" ht="12" customHeight="1" x14ac:dyDescent="0.25">
      <c r="A582" s="1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3"/>
      <c r="R582" s="33"/>
      <c r="S582" s="3"/>
      <c r="T582" s="3"/>
      <c r="U582" s="33"/>
      <c r="V582" s="33"/>
      <c r="W582" s="3"/>
      <c r="X582" s="3"/>
      <c r="Y582" s="4"/>
      <c r="Z582" s="4"/>
      <c r="AA582" s="3"/>
      <c r="AB582" s="3"/>
      <c r="AC582" s="3"/>
    </row>
    <row r="583" spans="1:29" ht="12" customHeight="1" x14ac:dyDescent="0.25">
      <c r="A583" s="1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3"/>
      <c r="R583" s="33"/>
      <c r="S583" s="3"/>
      <c r="T583" s="3"/>
      <c r="U583" s="33"/>
      <c r="V583" s="33"/>
      <c r="W583" s="3"/>
      <c r="X583" s="3"/>
      <c r="Y583" s="4"/>
      <c r="Z583" s="4"/>
      <c r="AA583" s="3"/>
      <c r="AB583" s="3"/>
      <c r="AC583" s="3"/>
    </row>
    <row r="584" spans="1:29" ht="12" customHeight="1" x14ac:dyDescent="0.25">
      <c r="A584" s="1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3"/>
      <c r="R584" s="33"/>
      <c r="S584" s="3"/>
      <c r="T584" s="3"/>
      <c r="U584" s="33"/>
      <c r="V584" s="33"/>
      <c r="W584" s="3"/>
      <c r="X584" s="3"/>
      <c r="Y584" s="4"/>
      <c r="Z584" s="4"/>
      <c r="AA584" s="3"/>
      <c r="AB584" s="3"/>
      <c r="AC584" s="3"/>
    </row>
    <row r="585" spans="1:29" ht="12" customHeight="1" x14ac:dyDescent="0.25">
      <c r="A585" s="1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3"/>
      <c r="R585" s="33"/>
      <c r="S585" s="3"/>
      <c r="T585" s="3"/>
      <c r="U585" s="33"/>
      <c r="V585" s="33"/>
      <c r="W585" s="3"/>
      <c r="X585" s="3"/>
      <c r="Y585" s="4"/>
      <c r="Z585" s="4"/>
      <c r="AA585" s="3"/>
      <c r="AB585" s="3"/>
      <c r="AC585" s="3"/>
    </row>
    <row r="586" spans="1:29" ht="12" customHeight="1" x14ac:dyDescent="0.25">
      <c r="A586" s="1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3"/>
      <c r="R586" s="33"/>
      <c r="S586" s="3"/>
      <c r="T586" s="3"/>
      <c r="U586" s="33"/>
      <c r="V586" s="33"/>
      <c r="W586" s="3"/>
      <c r="X586" s="3"/>
      <c r="Y586" s="4"/>
      <c r="Z586" s="4"/>
      <c r="AA586" s="3"/>
      <c r="AB586" s="3"/>
      <c r="AC586" s="3"/>
    </row>
    <row r="587" spans="1:29" ht="12" customHeight="1" x14ac:dyDescent="0.25">
      <c r="A587" s="1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3"/>
      <c r="R587" s="33"/>
      <c r="S587" s="3"/>
      <c r="T587" s="3"/>
      <c r="U587" s="33"/>
      <c r="V587" s="33"/>
      <c r="W587" s="3"/>
      <c r="X587" s="3"/>
      <c r="Y587" s="4"/>
      <c r="Z587" s="4"/>
      <c r="AA587" s="3"/>
      <c r="AB587" s="3"/>
      <c r="AC587" s="3"/>
    </row>
    <row r="588" spans="1:29" ht="12" customHeight="1" x14ac:dyDescent="0.25">
      <c r="A588" s="1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3"/>
      <c r="R588" s="33"/>
      <c r="S588" s="3"/>
      <c r="T588" s="3"/>
      <c r="U588" s="33"/>
      <c r="V588" s="33"/>
      <c r="W588" s="3"/>
      <c r="X588" s="3"/>
      <c r="Y588" s="4"/>
      <c r="Z588" s="4"/>
      <c r="AA588" s="3"/>
      <c r="AB588" s="3"/>
      <c r="AC588" s="3"/>
    </row>
    <row r="589" spans="1:29" ht="12" customHeight="1" x14ac:dyDescent="0.25">
      <c r="A589" s="1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3"/>
      <c r="R589" s="33"/>
      <c r="S589" s="3"/>
      <c r="T589" s="3"/>
      <c r="U589" s="33"/>
      <c r="V589" s="33"/>
      <c r="W589" s="3"/>
      <c r="X589" s="3"/>
      <c r="Y589" s="4"/>
      <c r="Z589" s="4"/>
      <c r="AA589" s="3"/>
      <c r="AB589" s="3"/>
      <c r="AC589" s="3"/>
    </row>
    <row r="590" spans="1:29" ht="12" customHeight="1" x14ac:dyDescent="0.25">
      <c r="A590" s="1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3"/>
      <c r="R590" s="33"/>
      <c r="S590" s="3"/>
      <c r="T590" s="3"/>
      <c r="U590" s="33"/>
      <c r="V590" s="33"/>
      <c r="W590" s="3"/>
      <c r="X590" s="3"/>
      <c r="Y590" s="4"/>
      <c r="Z590" s="4"/>
      <c r="AA590" s="3"/>
      <c r="AB590" s="3"/>
      <c r="AC590" s="3"/>
    </row>
    <row r="591" spans="1:29" ht="12" customHeight="1" x14ac:dyDescent="0.25">
      <c r="A591" s="1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3"/>
      <c r="R591" s="33"/>
      <c r="S591" s="3"/>
      <c r="T591" s="3"/>
      <c r="U591" s="33"/>
      <c r="V591" s="33"/>
      <c r="W591" s="3"/>
      <c r="X591" s="3"/>
      <c r="Y591" s="4"/>
      <c r="Z591" s="4"/>
      <c r="AA591" s="3"/>
      <c r="AB591" s="3"/>
      <c r="AC591" s="3"/>
    </row>
    <row r="592" spans="1:29" ht="12" customHeight="1" x14ac:dyDescent="0.25">
      <c r="A592" s="1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3"/>
      <c r="R592" s="33"/>
      <c r="S592" s="3"/>
      <c r="T592" s="3"/>
      <c r="U592" s="33"/>
      <c r="V592" s="33"/>
      <c r="W592" s="3"/>
      <c r="X592" s="3"/>
      <c r="Y592" s="4"/>
      <c r="Z592" s="4"/>
      <c r="AA592" s="3"/>
      <c r="AB592" s="3"/>
      <c r="AC592" s="3"/>
    </row>
    <row r="593" spans="1:29" ht="12" customHeight="1" x14ac:dyDescent="0.25">
      <c r="A593" s="1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3"/>
      <c r="R593" s="33"/>
      <c r="S593" s="3"/>
      <c r="T593" s="3"/>
      <c r="U593" s="33"/>
      <c r="V593" s="33"/>
      <c r="W593" s="3"/>
      <c r="X593" s="3"/>
      <c r="Y593" s="4"/>
      <c r="Z593" s="4"/>
      <c r="AA593" s="3"/>
      <c r="AB593" s="3"/>
      <c r="AC593" s="3"/>
    </row>
    <row r="594" spans="1:29" ht="12" customHeight="1" x14ac:dyDescent="0.25">
      <c r="A594" s="1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3"/>
      <c r="R594" s="33"/>
      <c r="S594" s="3"/>
      <c r="T594" s="3"/>
      <c r="U594" s="33"/>
      <c r="V594" s="33"/>
      <c r="W594" s="3"/>
      <c r="X594" s="3"/>
      <c r="Y594" s="4"/>
      <c r="Z594" s="4"/>
      <c r="AA594" s="3"/>
      <c r="AB594" s="3"/>
      <c r="AC594" s="3"/>
    </row>
    <row r="595" spans="1:29" ht="12" customHeight="1" x14ac:dyDescent="0.25">
      <c r="A595" s="1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3"/>
      <c r="R595" s="33"/>
      <c r="S595" s="3"/>
      <c r="T595" s="3"/>
      <c r="U595" s="33"/>
      <c r="V595" s="33"/>
      <c r="W595" s="3"/>
      <c r="X595" s="3"/>
      <c r="Y595" s="4"/>
      <c r="Z595" s="4"/>
      <c r="AA595" s="3"/>
      <c r="AB595" s="3"/>
      <c r="AC595" s="3"/>
    </row>
    <row r="596" spans="1:29" ht="12" customHeight="1" x14ac:dyDescent="0.25">
      <c r="A596" s="1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3"/>
      <c r="R596" s="33"/>
      <c r="S596" s="3"/>
      <c r="T596" s="3"/>
      <c r="U596" s="33"/>
      <c r="V596" s="33"/>
      <c r="W596" s="3"/>
      <c r="X596" s="3"/>
      <c r="Y596" s="4"/>
      <c r="Z596" s="4"/>
      <c r="AA596" s="3"/>
      <c r="AB596" s="3"/>
      <c r="AC596" s="3"/>
    </row>
    <row r="597" spans="1:29" ht="12" customHeight="1" x14ac:dyDescent="0.25">
      <c r="A597" s="1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3"/>
      <c r="R597" s="33"/>
      <c r="S597" s="3"/>
      <c r="T597" s="3"/>
      <c r="U597" s="33"/>
      <c r="V597" s="33"/>
      <c r="W597" s="3"/>
      <c r="X597" s="3"/>
      <c r="Y597" s="4"/>
      <c r="Z597" s="4"/>
      <c r="AA597" s="3"/>
      <c r="AB597" s="3"/>
      <c r="AC597" s="3"/>
    </row>
    <row r="598" spans="1:29" ht="12" customHeight="1" x14ac:dyDescent="0.25">
      <c r="A598" s="1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3"/>
      <c r="R598" s="33"/>
      <c r="S598" s="3"/>
      <c r="T598" s="3"/>
      <c r="U598" s="33"/>
      <c r="V598" s="33"/>
      <c r="W598" s="3"/>
      <c r="X598" s="3"/>
      <c r="Y598" s="4"/>
      <c r="Z598" s="4"/>
      <c r="AA598" s="3"/>
      <c r="AB598" s="3"/>
      <c r="AC598" s="3"/>
    </row>
    <row r="599" spans="1:29" ht="12" customHeight="1" x14ac:dyDescent="0.25">
      <c r="A599" s="1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3"/>
      <c r="R599" s="33"/>
      <c r="S599" s="3"/>
      <c r="T599" s="3"/>
      <c r="U599" s="33"/>
      <c r="V599" s="33"/>
      <c r="W599" s="3"/>
      <c r="X599" s="3"/>
      <c r="Y599" s="4"/>
      <c r="Z599" s="4"/>
      <c r="AA599" s="3"/>
      <c r="AB599" s="3"/>
      <c r="AC599" s="3"/>
    </row>
    <row r="600" spans="1:29" ht="12" customHeight="1" x14ac:dyDescent="0.25">
      <c r="A600" s="1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3"/>
      <c r="R600" s="33"/>
      <c r="S600" s="3"/>
      <c r="T600" s="3"/>
      <c r="U600" s="33"/>
      <c r="V600" s="33"/>
      <c r="W600" s="3"/>
      <c r="X600" s="3"/>
      <c r="Y600" s="4"/>
      <c r="Z600" s="4"/>
      <c r="AA600" s="3"/>
      <c r="AB600" s="3"/>
      <c r="AC600" s="3"/>
    </row>
    <row r="601" spans="1:29" ht="12" customHeight="1" x14ac:dyDescent="0.25">
      <c r="A601" s="1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3"/>
      <c r="R601" s="33"/>
      <c r="S601" s="3"/>
      <c r="T601" s="3"/>
      <c r="U601" s="33"/>
      <c r="V601" s="33"/>
      <c r="W601" s="3"/>
      <c r="X601" s="3"/>
      <c r="Y601" s="4"/>
      <c r="Z601" s="4"/>
      <c r="AA601" s="3"/>
      <c r="AB601" s="3"/>
      <c r="AC601" s="3"/>
    </row>
    <row r="602" spans="1:29" ht="12" customHeight="1" x14ac:dyDescent="0.25">
      <c r="A602" s="1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3"/>
      <c r="R602" s="33"/>
      <c r="S602" s="3"/>
      <c r="T602" s="3"/>
      <c r="U602" s="33"/>
      <c r="V602" s="33"/>
      <c r="W602" s="3"/>
      <c r="X602" s="3"/>
      <c r="Y602" s="4"/>
      <c r="Z602" s="4"/>
      <c r="AA602" s="3"/>
      <c r="AB602" s="3"/>
      <c r="AC602" s="3"/>
    </row>
    <row r="603" spans="1:29" ht="12" customHeight="1" x14ac:dyDescent="0.25">
      <c r="A603" s="1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3"/>
      <c r="R603" s="33"/>
      <c r="S603" s="3"/>
      <c r="T603" s="3"/>
      <c r="U603" s="33"/>
      <c r="V603" s="33"/>
      <c r="W603" s="3"/>
      <c r="X603" s="3"/>
      <c r="Y603" s="4"/>
      <c r="Z603" s="4"/>
      <c r="AA603" s="3"/>
      <c r="AB603" s="3"/>
      <c r="AC603" s="3"/>
    </row>
    <row r="604" spans="1:29" ht="12" customHeight="1" x14ac:dyDescent="0.25">
      <c r="A604" s="1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3"/>
      <c r="R604" s="33"/>
      <c r="S604" s="3"/>
      <c r="T604" s="3"/>
      <c r="U604" s="33"/>
      <c r="V604" s="33"/>
      <c r="W604" s="3"/>
      <c r="X604" s="3"/>
      <c r="Y604" s="4"/>
      <c r="Z604" s="4"/>
      <c r="AA604" s="3"/>
      <c r="AB604" s="3"/>
      <c r="AC604" s="3"/>
    </row>
    <row r="605" spans="1:29" ht="12" customHeight="1" x14ac:dyDescent="0.25">
      <c r="A605" s="1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3"/>
      <c r="R605" s="33"/>
      <c r="S605" s="3"/>
      <c r="T605" s="3"/>
      <c r="U605" s="33"/>
      <c r="V605" s="33"/>
      <c r="W605" s="3"/>
      <c r="X605" s="3"/>
      <c r="Y605" s="4"/>
      <c r="Z605" s="4"/>
      <c r="AA605" s="3"/>
      <c r="AB605" s="3"/>
      <c r="AC605" s="3"/>
    </row>
    <row r="606" spans="1:29" ht="12" customHeight="1" x14ac:dyDescent="0.25">
      <c r="A606" s="1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3"/>
      <c r="R606" s="33"/>
      <c r="S606" s="3"/>
      <c r="T606" s="3"/>
      <c r="U606" s="33"/>
      <c r="V606" s="33"/>
      <c r="W606" s="3"/>
      <c r="X606" s="3"/>
      <c r="Y606" s="4"/>
      <c r="Z606" s="4"/>
      <c r="AA606" s="3"/>
      <c r="AB606" s="3"/>
      <c r="AC606" s="3"/>
    </row>
    <row r="607" spans="1:29" ht="12" customHeight="1" x14ac:dyDescent="0.25">
      <c r="A607" s="1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3"/>
      <c r="R607" s="33"/>
      <c r="S607" s="3"/>
      <c r="T607" s="3"/>
      <c r="U607" s="33"/>
      <c r="V607" s="33"/>
      <c r="W607" s="3"/>
      <c r="X607" s="3"/>
      <c r="Y607" s="4"/>
      <c r="Z607" s="4"/>
      <c r="AA607" s="3"/>
      <c r="AB607" s="3"/>
      <c r="AC607" s="3"/>
    </row>
    <row r="608" spans="1:29" ht="12" customHeight="1" x14ac:dyDescent="0.25">
      <c r="A608" s="1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3"/>
      <c r="R608" s="33"/>
      <c r="S608" s="3"/>
      <c r="T608" s="3"/>
      <c r="U608" s="33"/>
      <c r="V608" s="33"/>
      <c r="W608" s="3"/>
      <c r="X608" s="3"/>
      <c r="Y608" s="4"/>
      <c r="Z608" s="4"/>
      <c r="AA608" s="3"/>
      <c r="AB608" s="3"/>
      <c r="AC608" s="3"/>
    </row>
    <row r="609" spans="1:29" ht="12" customHeight="1" x14ac:dyDescent="0.25">
      <c r="A609" s="1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3"/>
      <c r="R609" s="33"/>
      <c r="S609" s="3"/>
      <c r="T609" s="3"/>
      <c r="U609" s="33"/>
      <c r="V609" s="33"/>
      <c r="W609" s="3"/>
      <c r="X609" s="3"/>
      <c r="Y609" s="4"/>
      <c r="Z609" s="4"/>
      <c r="AA609" s="3"/>
      <c r="AB609" s="3"/>
      <c r="AC609" s="3"/>
    </row>
    <row r="610" spans="1:29" ht="12" customHeight="1" x14ac:dyDescent="0.25">
      <c r="A610" s="1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3"/>
      <c r="R610" s="33"/>
      <c r="S610" s="3"/>
      <c r="T610" s="3"/>
      <c r="U610" s="33"/>
      <c r="V610" s="33"/>
      <c r="W610" s="3"/>
      <c r="X610" s="3"/>
      <c r="Y610" s="4"/>
      <c r="Z610" s="4"/>
      <c r="AA610" s="3"/>
      <c r="AB610" s="3"/>
      <c r="AC610" s="3"/>
    </row>
    <row r="611" spans="1:29" ht="12" customHeight="1" x14ac:dyDescent="0.25">
      <c r="A611" s="1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3"/>
      <c r="R611" s="33"/>
      <c r="S611" s="3"/>
      <c r="T611" s="3"/>
      <c r="U611" s="33"/>
      <c r="V611" s="33"/>
      <c r="W611" s="3"/>
      <c r="X611" s="3"/>
      <c r="Y611" s="4"/>
      <c r="Z611" s="4"/>
      <c r="AA611" s="3"/>
      <c r="AB611" s="3"/>
      <c r="AC611" s="3"/>
    </row>
    <row r="612" spans="1:29" ht="12" customHeight="1" x14ac:dyDescent="0.25">
      <c r="A612" s="1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3"/>
      <c r="R612" s="33"/>
      <c r="S612" s="3"/>
      <c r="T612" s="3"/>
      <c r="U612" s="33"/>
      <c r="V612" s="33"/>
      <c r="W612" s="3"/>
      <c r="X612" s="3"/>
      <c r="Y612" s="4"/>
      <c r="Z612" s="4"/>
      <c r="AA612" s="3"/>
      <c r="AB612" s="3"/>
      <c r="AC612" s="3"/>
    </row>
    <row r="613" spans="1:29" ht="12" customHeight="1" x14ac:dyDescent="0.25">
      <c r="A613" s="1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3"/>
      <c r="R613" s="33"/>
      <c r="S613" s="3"/>
      <c r="T613" s="3"/>
      <c r="U613" s="33"/>
      <c r="V613" s="33"/>
      <c r="W613" s="3"/>
      <c r="X613" s="3"/>
      <c r="Y613" s="4"/>
      <c r="Z613" s="4"/>
      <c r="AA613" s="3"/>
      <c r="AB613" s="3"/>
      <c r="AC613" s="3"/>
    </row>
    <row r="614" spans="1:29" ht="12" customHeight="1" x14ac:dyDescent="0.25">
      <c r="A614" s="1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3"/>
      <c r="R614" s="33"/>
      <c r="S614" s="3"/>
      <c r="T614" s="3"/>
      <c r="U614" s="33"/>
      <c r="V614" s="33"/>
      <c r="W614" s="3"/>
      <c r="X614" s="3"/>
      <c r="Y614" s="4"/>
      <c r="Z614" s="4"/>
      <c r="AA614" s="3"/>
      <c r="AB614" s="3"/>
      <c r="AC614" s="3"/>
    </row>
    <row r="615" spans="1:29" ht="12" customHeight="1" x14ac:dyDescent="0.25">
      <c r="A615" s="1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3"/>
      <c r="R615" s="33"/>
      <c r="S615" s="3"/>
      <c r="T615" s="3"/>
      <c r="U615" s="33"/>
      <c r="V615" s="33"/>
      <c r="W615" s="3"/>
      <c r="X615" s="3"/>
      <c r="Y615" s="4"/>
      <c r="Z615" s="4"/>
      <c r="AA615" s="3"/>
      <c r="AB615" s="3"/>
      <c r="AC615" s="3"/>
    </row>
    <row r="616" spans="1:29" ht="12" customHeight="1" x14ac:dyDescent="0.25">
      <c r="A616" s="1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3"/>
      <c r="R616" s="33"/>
      <c r="S616" s="3"/>
      <c r="T616" s="3"/>
      <c r="U616" s="33"/>
      <c r="V616" s="33"/>
      <c r="W616" s="3"/>
      <c r="X616" s="3"/>
      <c r="Y616" s="4"/>
      <c r="Z616" s="4"/>
      <c r="AA616" s="3"/>
      <c r="AB616" s="3"/>
      <c r="AC616" s="3"/>
    </row>
    <row r="617" spans="1:29" ht="12" customHeight="1" x14ac:dyDescent="0.25">
      <c r="A617" s="1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3"/>
      <c r="R617" s="33"/>
      <c r="S617" s="3"/>
      <c r="T617" s="3"/>
      <c r="U617" s="33"/>
      <c r="V617" s="33"/>
      <c r="W617" s="3"/>
      <c r="X617" s="3"/>
      <c r="Y617" s="4"/>
      <c r="Z617" s="4"/>
      <c r="AA617" s="3"/>
      <c r="AB617" s="3"/>
      <c r="AC617" s="3"/>
    </row>
    <row r="618" spans="1:29" ht="12" customHeight="1" x14ac:dyDescent="0.25">
      <c r="A618" s="1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3"/>
      <c r="R618" s="33"/>
      <c r="S618" s="3"/>
      <c r="T618" s="3"/>
      <c r="U618" s="33"/>
      <c r="V618" s="33"/>
      <c r="W618" s="3"/>
      <c r="X618" s="3"/>
      <c r="Y618" s="4"/>
      <c r="Z618" s="4"/>
      <c r="AA618" s="3"/>
      <c r="AB618" s="3"/>
      <c r="AC618" s="3"/>
    </row>
    <row r="619" spans="1:29" ht="12" customHeight="1" x14ac:dyDescent="0.25">
      <c r="A619" s="1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3"/>
      <c r="R619" s="33"/>
      <c r="S619" s="3"/>
      <c r="T619" s="3"/>
      <c r="U619" s="33"/>
      <c r="V619" s="33"/>
      <c r="W619" s="3"/>
      <c r="X619" s="3"/>
      <c r="Y619" s="4"/>
      <c r="Z619" s="4"/>
      <c r="AA619" s="3"/>
      <c r="AB619" s="3"/>
      <c r="AC619" s="3"/>
    </row>
    <row r="620" spans="1:29" ht="12" customHeight="1" x14ac:dyDescent="0.25">
      <c r="A620" s="1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3"/>
      <c r="R620" s="33"/>
      <c r="S620" s="3"/>
      <c r="T620" s="3"/>
      <c r="U620" s="33"/>
      <c r="V620" s="33"/>
      <c r="W620" s="3"/>
      <c r="X620" s="3"/>
      <c r="Y620" s="4"/>
      <c r="Z620" s="4"/>
      <c r="AA620" s="3"/>
      <c r="AB620" s="3"/>
      <c r="AC620" s="3"/>
    </row>
    <row r="621" spans="1:29" ht="12" customHeight="1" x14ac:dyDescent="0.25">
      <c r="A621" s="1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3"/>
      <c r="R621" s="33"/>
      <c r="S621" s="3"/>
      <c r="T621" s="3"/>
      <c r="U621" s="33"/>
      <c r="V621" s="33"/>
      <c r="W621" s="3"/>
      <c r="X621" s="3"/>
      <c r="Y621" s="4"/>
      <c r="Z621" s="4"/>
      <c r="AA621" s="3"/>
      <c r="AB621" s="3"/>
      <c r="AC621" s="3"/>
    </row>
    <row r="622" spans="1:29" ht="12" customHeight="1" x14ac:dyDescent="0.25">
      <c r="A622" s="1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3"/>
      <c r="R622" s="33"/>
      <c r="S622" s="3"/>
      <c r="T622" s="3"/>
      <c r="U622" s="33"/>
      <c r="V622" s="33"/>
      <c r="W622" s="3"/>
      <c r="X622" s="3"/>
      <c r="Y622" s="4"/>
      <c r="Z622" s="4"/>
      <c r="AA622" s="3"/>
      <c r="AB622" s="3"/>
      <c r="AC622" s="3"/>
    </row>
    <row r="623" spans="1:29" ht="12" customHeight="1" x14ac:dyDescent="0.25">
      <c r="A623" s="1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3"/>
      <c r="R623" s="33"/>
      <c r="S623" s="3"/>
      <c r="T623" s="3"/>
      <c r="U623" s="33"/>
      <c r="V623" s="33"/>
      <c r="W623" s="3"/>
      <c r="X623" s="3"/>
      <c r="Y623" s="4"/>
      <c r="Z623" s="4"/>
      <c r="AA623" s="3"/>
      <c r="AB623" s="3"/>
      <c r="AC623" s="3"/>
    </row>
    <row r="624" spans="1:29" ht="12" customHeight="1" x14ac:dyDescent="0.25">
      <c r="A624" s="1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3"/>
      <c r="R624" s="33"/>
      <c r="S624" s="3"/>
      <c r="T624" s="3"/>
      <c r="U624" s="33"/>
      <c r="V624" s="33"/>
      <c r="W624" s="3"/>
      <c r="X624" s="3"/>
      <c r="Y624" s="4"/>
      <c r="Z624" s="4"/>
      <c r="AA624" s="3"/>
      <c r="AB624" s="3"/>
      <c r="AC624" s="3"/>
    </row>
    <row r="625" spans="1:29" ht="12" customHeight="1" x14ac:dyDescent="0.25">
      <c r="A625" s="1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3"/>
      <c r="R625" s="33"/>
      <c r="S625" s="3"/>
      <c r="T625" s="3"/>
      <c r="U625" s="33"/>
      <c r="V625" s="33"/>
      <c r="W625" s="3"/>
      <c r="X625" s="3"/>
      <c r="Y625" s="4"/>
      <c r="Z625" s="4"/>
      <c r="AA625" s="3"/>
      <c r="AB625" s="3"/>
      <c r="AC625" s="3"/>
    </row>
    <row r="626" spans="1:29" ht="12" customHeight="1" x14ac:dyDescent="0.25">
      <c r="A626" s="1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3"/>
      <c r="R626" s="33"/>
      <c r="S626" s="3"/>
      <c r="T626" s="3"/>
      <c r="U626" s="33"/>
      <c r="V626" s="33"/>
      <c r="W626" s="3"/>
      <c r="X626" s="3"/>
      <c r="Y626" s="4"/>
      <c r="Z626" s="4"/>
      <c r="AA626" s="3"/>
      <c r="AB626" s="3"/>
      <c r="AC626" s="3"/>
    </row>
    <row r="627" spans="1:29" ht="12" customHeight="1" x14ac:dyDescent="0.25">
      <c r="A627" s="1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3"/>
      <c r="R627" s="33"/>
      <c r="S627" s="3"/>
      <c r="T627" s="3"/>
      <c r="U627" s="33"/>
      <c r="V627" s="33"/>
      <c r="W627" s="3"/>
      <c r="X627" s="3"/>
      <c r="Y627" s="4"/>
      <c r="Z627" s="4"/>
      <c r="AA627" s="3"/>
      <c r="AB627" s="3"/>
      <c r="AC627" s="3"/>
    </row>
    <row r="628" spans="1:29" ht="12" customHeight="1" x14ac:dyDescent="0.25">
      <c r="A628" s="1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3"/>
      <c r="R628" s="33"/>
      <c r="S628" s="3"/>
      <c r="T628" s="3"/>
      <c r="U628" s="33"/>
      <c r="V628" s="33"/>
      <c r="W628" s="3"/>
      <c r="X628" s="3"/>
      <c r="Y628" s="4"/>
      <c r="Z628" s="4"/>
      <c r="AA628" s="3"/>
      <c r="AB628" s="3"/>
      <c r="AC628" s="3"/>
    </row>
    <row r="629" spans="1:29" ht="12" customHeight="1" x14ac:dyDescent="0.25">
      <c r="A629" s="1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3"/>
      <c r="R629" s="33"/>
      <c r="S629" s="3"/>
      <c r="T629" s="3"/>
      <c r="U629" s="33"/>
      <c r="V629" s="33"/>
      <c r="W629" s="3"/>
      <c r="X629" s="3"/>
      <c r="Y629" s="4"/>
      <c r="Z629" s="4"/>
      <c r="AA629" s="3"/>
      <c r="AB629" s="3"/>
      <c r="AC629" s="3"/>
    </row>
    <row r="630" spans="1:29" ht="12" customHeight="1" x14ac:dyDescent="0.25">
      <c r="A630" s="1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3"/>
      <c r="R630" s="33"/>
      <c r="S630" s="3"/>
      <c r="T630" s="3"/>
      <c r="U630" s="33"/>
      <c r="V630" s="33"/>
      <c r="W630" s="3"/>
      <c r="X630" s="3"/>
      <c r="Y630" s="4"/>
      <c r="Z630" s="4"/>
      <c r="AA630" s="3"/>
      <c r="AB630" s="3"/>
      <c r="AC630" s="3"/>
    </row>
    <row r="631" spans="1:29" ht="12" customHeight="1" x14ac:dyDescent="0.25">
      <c r="A631" s="1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3"/>
      <c r="R631" s="33"/>
      <c r="S631" s="3"/>
      <c r="T631" s="3"/>
      <c r="U631" s="33"/>
      <c r="V631" s="33"/>
      <c r="W631" s="3"/>
      <c r="X631" s="3"/>
      <c r="Y631" s="4"/>
      <c r="Z631" s="4"/>
      <c r="AA631" s="3"/>
      <c r="AB631" s="3"/>
      <c r="AC631" s="3"/>
    </row>
    <row r="632" spans="1:29" ht="12" customHeight="1" x14ac:dyDescent="0.25">
      <c r="A632" s="1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3"/>
      <c r="R632" s="33"/>
      <c r="S632" s="3"/>
      <c r="T632" s="3"/>
      <c r="U632" s="33"/>
      <c r="V632" s="33"/>
      <c r="W632" s="3"/>
      <c r="X632" s="3"/>
      <c r="Y632" s="4"/>
      <c r="Z632" s="4"/>
      <c r="AA632" s="3"/>
      <c r="AB632" s="3"/>
      <c r="AC632" s="3"/>
    </row>
    <row r="633" spans="1:29" ht="12" customHeight="1" x14ac:dyDescent="0.25">
      <c r="A633" s="1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3"/>
      <c r="R633" s="33"/>
      <c r="S633" s="3"/>
      <c r="T633" s="3"/>
      <c r="U633" s="33"/>
      <c r="V633" s="33"/>
      <c r="W633" s="3"/>
      <c r="X633" s="3"/>
      <c r="Y633" s="4"/>
      <c r="Z633" s="4"/>
      <c r="AA633" s="3"/>
      <c r="AB633" s="3"/>
      <c r="AC633" s="3"/>
    </row>
    <row r="634" spans="1:29" ht="12" customHeight="1" x14ac:dyDescent="0.25">
      <c r="A634" s="1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3"/>
      <c r="R634" s="33"/>
      <c r="S634" s="3"/>
      <c r="T634" s="3"/>
      <c r="U634" s="33"/>
      <c r="V634" s="33"/>
      <c r="W634" s="3"/>
      <c r="X634" s="3"/>
      <c r="Y634" s="4"/>
      <c r="Z634" s="4"/>
      <c r="AA634" s="3"/>
      <c r="AB634" s="3"/>
      <c r="AC634" s="3"/>
    </row>
    <row r="635" spans="1:29" ht="12" customHeight="1" x14ac:dyDescent="0.25">
      <c r="A635" s="1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3"/>
      <c r="R635" s="33"/>
      <c r="S635" s="3"/>
      <c r="T635" s="3"/>
      <c r="U635" s="33"/>
      <c r="V635" s="33"/>
      <c r="W635" s="3"/>
      <c r="X635" s="3"/>
      <c r="Y635" s="4"/>
      <c r="Z635" s="4"/>
      <c r="AA635" s="3"/>
      <c r="AB635" s="3"/>
      <c r="AC635" s="3"/>
    </row>
    <row r="636" spans="1:29" ht="12" customHeight="1" x14ac:dyDescent="0.25">
      <c r="A636" s="1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3"/>
      <c r="R636" s="33"/>
      <c r="S636" s="3"/>
      <c r="T636" s="3"/>
      <c r="U636" s="33"/>
      <c r="V636" s="33"/>
      <c r="W636" s="3"/>
      <c r="X636" s="3"/>
      <c r="Y636" s="4"/>
      <c r="Z636" s="4"/>
      <c r="AA636" s="3"/>
      <c r="AB636" s="3"/>
      <c r="AC636" s="3"/>
    </row>
    <row r="637" spans="1:29" ht="12" customHeight="1" x14ac:dyDescent="0.25">
      <c r="A637" s="1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3"/>
      <c r="R637" s="33"/>
      <c r="S637" s="3"/>
      <c r="T637" s="3"/>
      <c r="U637" s="33"/>
      <c r="V637" s="33"/>
      <c r="W637" s="3"/>
      <c r="X637" s="3"/>
      <c r="Y637" s="4"/>
      <c r="Z637" s="4"/>
      <c r="AA637" s="3"/>
      <c r="AB637" s="3"/>
      <c r="AC637" s="3"/>
    </row>
    <row r="638" spans="1:29" ht="12" customHeight="1" x14ac:dyDescent="0.25">
      <c r="A638" s="1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3"/>
      <c r="R638" s="33"/>
      <c r="S638" s="3"/>
      <c r="T638" s="3"/>
      <c r="U638" s="33"/>
      <c r="V638" s="33"/>
      <c r="W638" s="3"/>
      <c r="X638" s="3"/>
      <c r="Y638" s="4"/>
      <c r="Z638" s="4"/>
      <c r="AA638" s="3"/>
      <c r="AB638" s="3"/>
      <c r="AC638" s="3"/>
    </row>
    <row r="639" spans="1:29" ht="12" customHeight="1" x14ac:dyDescent="0.25">
      <c r="A639" s="1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3"/>
      <c r="R639" s="33"/>
      <c r="S639" s="3"/>
      <c r="T639" s="3"/>
      <c r="U639" s="33"/>
      <c r="V639" s="33"/>
      <c r="W639" s="3"/>
      <c r="X639" s="3"/>
      <c r="Y639" s="4"/>
      <c r="Z639" s="4"/>
      <c r="AA639" s="3"/>
      <c r="AB639" s="3"/>
      <c r="AC639" s="3"/>
    </row>
    <row r="640" spans="1:29" ht="12" customHeight="1" x14ac:dyDescent="0.25">
      <c r="A640" s="1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3"/>
      <c r="R640" s="33"/>
      <c r="S640" s="3"/>
      <c r="T640" s="3"/>
      <c r="U640" s="33"/>
      <c r="V640" s="33"/>
      <c r="W640" s="3"/>
      <c r="X640" s="3"/>
      <c r="Y640" s="4"/>
      <c r="Z640" s="4"/>
      <c r="AA640" s="3"/>
      <c r="AB640" s="3"/>
      <c r="AC640" s="3"/>
    </row>
    <row r="641" spans="1:29" ht="12" customHeight="1" x14ac:dyDescent="0.25">
      <c r="A641" s="1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3"/>
      <c r="R641" s="33"/>
      <c r="S641" s="3"/>
      <c r="T641" s="3"/>
      <c r="U641" s="33"/>
      <c r="V641" s="33"/>
      <c r="W641" s="3"/>
      <c r="X641" s="3"/>
      <c r="Y641" s="4"/>
      <c r="Z641" s="4"/>
      <c r="AA641" s="3"/>
      <c r="AB641" s="3"/>
      <c r="AC641" s="3"/>
    </row>
    <row r="642" spans="1:29" ht="12" customHeight="1" x14ac:dyDescent="0.25">
      <c r="A642" s="1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3"/>
      <c r="R642" s="33"/>
      <c r="S642" s="3"/>
      <c r="T642" s="3"/>
      <c r="U642" s="33"/>
      <c r="V642" s="33"/>
      <c r="W642" s="3"/>
      <c r="X642" s="3"/>
      <c r="Y642" s="4"/>
      <c r="Z642" s="4"/>
      <c r="AA642" s="3"/>
      <c r="AB642" s="3"/>
      <c r="AC642" s="3"/>
    </row>
    <row r="643" spans="1:29" ht="12" customHeight="1" x14ac:dyDescent="0.25">
      <c r="A643" s="1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3"/>
      <c r="R643" s="33"/>
      <c r="S643" s="3"/>
      <c r="T643" s="3"/>
      <c r="U643" s="33"/>
      <c r="V643" s="33"/>
      <c r="W643" s="3"/>
      <c r="X643" s="3"/>
      <c r="Y643" s="4"/>
      <c r="Z643" s="4"/>
      <c r="AA643" s="3"/>
      <c r="AB643" s="3"/>
      <c r="AC643" s="3"/>
    </row>
    <row r="644" spans="1:29" ht="12" customHeight="1" x14ac:dyDescent="0.25">
      <c r="A644" s="1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3"/>
      <c r="R644" s="33"/>
      <c r="S644" s="3"/>
      <c r="T644" s="3"/>
      <c r="U644" s="33"/>
      <c r="V644" s="33"/>
      <c r="W644" s="3"/>
      <c r="X644" s="3"/>
      <c r="Y644" s="4"/>
      <c r="Z644" s="4"/>
      <c r="AA644" s="3"/>
      <c r="AB644" s="3"/>
      <c r="AC644" s="3"/>
    </row>
    <row r="645" spans="1:29" ht="12" customHeight="1" x14ac:dyDescent="0.25">
      <c r="A645" s="1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3"/>
      <c r="R645" s="33"/>
      <c r="S645" s="3"/>
      <c r="T645" s="3"/>
      <c r="U645" s="33"/>
      <c r="V645" s="33"/>
      <c r="W645" s="3"/>
      <c r="X645" s="3"/>
      <c r="Y645" s="4"/>
      <c r="Z645" s="4"/>
      <c r="AA645" s="3"/>
      <c r="AB645" s="3"/>
      <c r="AC645" s="3"/>
    </row>
    <row r="646" spans="1:29" ht="12" customHeight="1" x14ac:dyDescent="0.25">
      <c r="A646" s="1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3"/>
      <c r="R646" s="33"/>
      <c r="S646" s="3"/>
      <c r="T646" s="3"/>
      <c r="U646" s="33"/>
      <c r="V646" s="33"/>
      <c r="W646" s="3"/>
      <c r="X646" s="3"/>
      <c r="Y646" s="4"/>
      <c r="Z646" s="4"/>
      <c r="AA646" s="3"/>
      <c r="AB646" s="3"/>
      <c r="AC646" s="3"/>
    </row>
    <row r="647" spans="1:29" ht="12" customHeight="1" x14ac:dyDescent="0.25">
      <c r="A647" s="1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3"/>
      <c r="R647" s="33"/>
      <c r="S647" s="3"/>
      <c r="T647" s="3"/>
      <c r="U647" s="33"/>
      <c r="V647" s="33"/>
      <c r="W647" s="3"/>
      <c r="X647" s="3"/>
      <c r="Y647" s="4"/>
      <c r="Z647" s="4"/>
      <c r="AA647" s="3"/>
      <c r="AB647" s="3"/>
      <c r="AC647" s="3"/>
    </row>
    <row r="648" spans="1:29" ht="12" customHeight="1" x14ac:dyDescent="0.25">
      <c r="A648" s="1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3"/>
      <c r="R648" s="33"/>
      <c r="S648" s="3"/>
      <c r="T648" s="3"/>
      <c r="U648" s="33"/>
      <c r="V648" s="33"/>
      <c r="W648" s="3"/>
      <c r="X648" s="3"/>
      <c r="Y648" s="4"/>
      <c r="Z648" s="4"/>
      <c r="AA648" s="3"/>
      <c r="AB648" s="3"/>
      <c r="AC648" s="3"/>
    </row>
    <row r="649" spans="1:29" ht="12" customHeight="1" x14ac:dyDescent="0.25">
      <c r="A649" s="1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3"/>
      <c r="R649" s="33"/>
      <c r="S649" s="3"/>
      <c r="T649" s="3"/>
      <c r="U649" s="33"/>
      <c r="V649" s="33"/>
      <c r="W649" s="3"/>
      <c r="X649" s="3"/>
      <c r="Y649" s="4"/>
      <c r="Z649" s="4"/>
      <c r="AA649" s="3"/>
      <c r="AB649" s="3"/>
      <c r="AC649" s="3"/>
    </row>
    <row r="650" spans="1:29" ht="12" customHeight="1" x14ac:dyDescent="0.25">
      <c r="A650" s="1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3"/>
      <c r="R650" s="33"/>
      <c r="S650" s="3"/>
      <c r="T650" s="3"/>
      <c r="U650" s="33"/>
      <c r="V650" s="33"/>
      <c r="W650" s="3"/>
      <c r="X650" s="3"/>
      <c r="Y650" s="4"/>
      <c r="Z650" s="4"/>
      <c r="AA650" s="3"/>
      <c r="AB650" s="3"/>
      <c r="AC650" s="3"/>
    </row>
    <row r="651" spans="1:29" ht="12" customHeight="1" x14ac:dyDescent="0.25">
      <c r="A651" s="1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3"/>
      <c r="R651" s="33"/>
      <c r="S651" s="3"/>
      <c r="T651" s="3"/>
      <c r="U651" s="33"/>
      <c r="V651" s="33"/>
      <c r="W651" s="3"/>
      <c r="X651" s="3"/>
      <c r="Y651" s="4"/>
      <c r="Z651" s="4"/>
      <c r="AA651" s="3"/>
      <c r="AB651" s="3"/>
      <c r="AC651" s="3"/>
    </row>
    <row r="652" spans="1:29" ht="12" customHeight="1" x14ac:dyDescent="0.25">
      <c r="A652" s="1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3"/>
      <c r="R652" s="33"/>
      <c r="S652" s="3"/>
      <c r="T652" s="3"/>
      <c r="U652" s="33"/>
      <c r="V652" s="33"/>
      <c r="W652" s="3"/>
      <c r="X652" s="3"/>
      <c r="Y652" s="4"/>
      <c r="Z652" s="4"/>
      <c r="AA652" s="3"/>
      <c r="AB652" s="3"/>
      <c r="AC652" s="3"/>
    </row>
    <row r="653" spans="1:29" ht="12" customHeight="1" x14ac:dyDescent="0.25">
      <c r="A653" s="1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3"/>
      <c r="R653" s="33"/>
      <c r="S653" s="3"/>
      <c r="T653" s="3"/>
      <c r="U653" s="33"/>
      <c r="V653" s="33"/>
      <c r="W653" s="3"/>
      <c r="X653" s="3"/>
      <c r="Y653" s="4"/>
      <c r="Z653" s="4"/>
      <c r="AA653" s="3"/>
      <c r="AB653" s="3"/>
      <c r="AC653" s="3"/>
    </row>
    <row r="654" spans="1:29" ht="12" customHeight="1" x14ac:dyDescent="0.25">
      <c r="A654" s="1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3"/>
      <c r="R654" s="33"/>
      <c r="S654" s="3"/>
      <c r="T654" s="3"/>
      <c r="U654" s="33"/>
      <c r="V654" s="33"/>
      <c r="W654" s="3"/>
      <c r="X654" s="3"/>
      <c r="Y654" s="4"/>
      <c r="Z654" s="4"/>
      <c r="AA654" s="3"/>
      <c r="AB654" s="3"/>
      <c r="AC654" s="3"/>
    </row>
    <row r="655" spans="1:29" ht="12" customHeight="1" x14ac:dyDescent="0.25">
      <c r="A655" s="1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3"/>
      <c r="R655" s="33"/>
      <c r="S655" s="3"/>
      <c r="T655" s="3"/>
      <c r="U655" s="33"/>
      <c r="V655" s="33"/>
      <c r="W655" s="3"/>
      <c r="X655" s="3"/>
      <c r="Y655" s="4"/>
      <c r="Z655" s="4"/>
      <c r="AA655" s="3"/>
      <c r="AB655" s="3"/>
      <c r="AC655" s="3"/>
    </row>
    <row r="656" spans="1:29" ht="12" customHeight="1" x14ac:dyDescent="0.25">
      <c r="A656" s="1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3"/>
      <c r="R656" s="33"/>
      <c r="S656" s="3"/>
      <c r="T656" s="3"/>
      <c r="U656" s="33"/>
      <c r="V656" s="33"/>
      <c r="W656" s="3"/>
      <c r="X656" s="3"/>
      <c r="Y656" s="4"/>
      <c r="Z656" s="4"/>
      <c r="AA656" s="3"/>
      <c r="AB656" s="3"/>
      <c r="AC656" s="3"/>
    </row>
    <row r="657" spans="1:29" ht="12" customHeight="1" x14ac:dyDescent="0.25">
      <c r="A657" s="1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3"/>
      <c r="R657" s="33"/>
      <c r="S657" s="3"/>
      <c r="T657" s="3"/>
      <c r="U657" s="33"/>
      <c r="V657" s="33"/>
      <c r="W657" s="3"/>
      <c r="X657" s="3"/>
      <c r="Y657" s="4"/>
      <c r="Z657" s="4"/>
      <c r="AA657" s="3"/>
      <c r="AB657" s="3"/>
      <c r="AC657" s="3"/>
    </row>
    <row r="658" spans="1:29" ht="12" customHeight="1" x14ac:dyDescent="0.25">
      <c r="A658" s="1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3"/>
      <c r="R658" s="33"/>
      <c r="S658" s="3"/>
      <c r="T658" s="3"/>
      <c r="U658" s="33"/>
      <c r="V658" s="33"/>
      <c r="W658" s="3"/>
      <c r="X658" s="3"/>
      <c r="Y658" s="4"/>
      <c r="Z658" s="4"/>
      <c r="AA658" s="3"/>
      <c r="AB658" s="3"/>
      <c r="AC658" s="3"/>
    </row>
    <row r="659" spans="1:29" ht="12" customHeight="1" x14ac:dyDescent="0.25">
      <c r="A659" s="1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3"/>
      <c r="R659" s="33"/>
      <c r="S659" s="3"/>
      <c r="T659" s="3"/>
      <c r="U659" s="33"/>
      <c r="V659" s="33"/>
      <c r="W659" s="3"/>
      <c r="X659" s="3"/>
      <c r="Y659" s="4"/>
      <c r="Z659" s="4"/>
      <c r="AA659" s="3"/>
      <c r="AB659" s="3"/>
      <c r="AC659" s="3"/>
    </row>
    <row r="660" spans="1:29" ht="12" customHeight="1" x14ac:dyDescent="0.25">
      <c r="A660" s="1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3"/>
      <c r="R660" s="33"/>
      <c r="S660" s="3"/>
      <c r="T660" s="3"/>
      <c r="U660" s="33"/>
      <c r="V660" s="33"/>
      <c r="W660" s="3"/>
      <c r="X660" s="3"/>
      <c r="Y660" s="4"/>
      <c r="Z660" s="4"/>
      <c r="AA660" s="3"/>
      <c r="AB660" s="3"/>
      <c r="AC660" s="3"/>
    </row>
    <row r="661" spans="1:29" ht="12" customHeight="1" x14ac:dyDescent="0.25">
      <c r="A661" s="1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3"/>
      <c r="R661" s="33"/>
      <c r="S661" s="3"/>
      <c r="T661" s="3"/>
      <c r="U661" s="33"/>
      <c r="V661" s="33"/>
      <c r="W661" s="3"/>
      <c r="X661" s="3"/>
      <c r="Y661" s="4"/>
      <c r="Z661" s="4"/>
      <c r="AA661" s="3"/>
      <c r="AB661" s="3"/>
      <c r="AC661" s="3"/>
    </row>
    <row r="662" spans="1:29" ht="12" customHeight="1" x14ac:dyDescent="0.25">
      <c r="A662" s="1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3"/>
      <c r="R662" s="33"/>
      <c r="S662" s="3"/>
      <c r="T662" s="3"/>
      <c r="U662" s="33"/>
      <c r="V662" s="33"/>
      <c r="W662" s="3"/>
      <c r="X662" s="3"/>
      <c r="Y662" s="4"/>
      <c r="Z662" s="4"/>
      <c r="AA662" s="3"/>
      <c r="AB662" s="3"/>
      <c r="AC662" s="3"/>
    </row>
    <row r="663" spans="1:29" ht="12" customHeight="1" x14ac:dyDescent="0.25">
      <c r="A663" s="1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3"/>
      <c r="R663" s="33"/>
      <c r="S663" s="3"/>
      <c r="T663" s="3"/>
      <c r="U663" s="33"/>
      <c r="V663" s="33"/>
      <c r="W663" s="3"/>
      <c r="X663" s="3"/>
      <c r="Y663" s="4"/>
      <c r="Z663" s="4"/>
      <c r="AA663" s="3"/>
      <c r="AB663" s="3"/>
      <c r="AC663" s="3"/>
    </row>
    <row r="664" spans="1:29" ht="12" customHeight="1" x14ac:dyDescent="0.25">
      <c r="A664" s="1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3"/>
      <c r="R664" s="33"/>
      <c r="S664" s="3"/>
      <c r="T664" s="3"/>
      <c r="U664" s="33"/>
      <c r="V664" s="33"/>
      <c r="W664" s="3"/>
      <c r="X664" s="3"/>
      <c r="Y664" s="4"/>
      <c r="Z664" s="4"/>
      <c r="AA664" s="3"/>
      <c r="AB664" s="3"/>
      <c r="AC664" s="3"/>
    </row>
    <row r="665" spans="1:29" ht="12" customHeight="1" x14ac:dyDescent="0.25">
      <c r="A665" s="1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3"/>
      <c r="R665" s="33"/>
      <c r="S665" s="3"/>
      <c r="T665" s="3"/>
      <c r="U665" s="33"/>
      <c r="V665" s="33"/>
      <c r="W665" s="3"/>
      <c r="X665" s="3"/>
      <c r="Y665" s="4"/>
      <c r="Z665" s="4"/>
      <c r="AA665" s="3"/>
      <c r="AB665" s="3"/>
      <c r="AC665" s="3"/>
    </row>
    <row r="666" spans="1:29" ht="12" customHeight="1" x14ac:dyDescent="0.25">
      <c r="A666" s="1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3"/>
      <c r="R666" s="33"/>
      <c r="S666" s="3"/>
      <c r="T666" s="3"/>
      <c r="U666" s="33"/>
      <c r="V666" s="33"/>
      <c r="W666" s="3"/>
      <c r="X666" s="3"/>
      <c r="Y666" s="4"/>
      <c r="Z666" s="4"/>
      <c r="AA666" s="3"/>
      <c r="AB666" s="3"/>
      <c r="AC666" s="3"/>
    </row>
    <row r="667" spans="1:29" ht="12" customHeight="1" x14ac:dyDescent="0.25">
      <c r="A667" s="1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3"/>
      <c r="R667" s="33"/>
      <c r="S667" s="3"/>
      <c r="T667" s="3"/>
      <c r="U667" s="33"/>
      <c r="V667" s="33"/>
      <c r="W667" s="3"/>
      <c r="X667" s="3"/>
      <c r="Y667" s="4"/>
      <c r="Z667" s="4"/>
      <c r="AA667" s="3"/>
      <c r="AB667" s="3"/>
      <c r="AC667" s="3"/>
    </row>
    <row r="668" spans="1:29" ht="12" customHeight="1" x14ac:dyDescent="0.25">
      <c r="A668" s="1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3"/>
      <c r="R668" s="33"/>
      <c r="S668" s="3"/>
      <c r="T668" s="3"/>
      <c r="U668" s="33"/>
      <c r="V668" s="33"/>
      <c r="W668" s="3"/>
      <c r="X668" s="3"/>
      <c r="Y668" s="4"/>
      <c r="Z668" s="4"/>
      <c r="AA668" s="3"/>
      <c r="AB668" s="3"/>
      <c r="AC668" s="3"/>
    </row>
    <row r="669" spans="1:29" ht="12" customHeight="1" x14ac:dyDescent="0.25">
      <c r="A669" s="1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3"/>
      <c r="R669" s="33"/>
      <c r="S669" s="3"/>
      <c r="T669" s="3"/>
      <c r="U669" s="33"/>
      <c r="V669" s="33"/>
      <c r="W669" s="3"/>
      <c r="X669" s="3"/>
      <c r="Y669" s="4"/>
      <c r="Z669" s="4"/>
      <c r="AA669" s="3"/>
      <c r="AB669" s="3"/>
      <c r="AC669" s="3"/>
    </row>
    <row r="670" spans="1:29" ht="12" customHeight="1" x14ac:dyDescent="0.25">
      <c r="A670" s="1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3"/>
      <c r="R670" s="33"/>
      <c r="S670" s="3"/>
      <c r="T670" s="3"/>
      <c r="U670" s="33"/>
      <c r="V670" s="33"/>
      <c r="W670" s="3"/>
      <c r="X670" s="3"/>
      <c r="Y670" s="4"/>
      <c r="Z670" s="4"/>
      <c r="AA670" s="3"/>
      <c r="AB670" s="3"/>
      <c r="AC670" s="3"/>
    </row>
    <row r="671" spans="1:29" ht="12" customHeight="1" x14ac:dyDescent="0.25">
      <c r="A671" s="1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3"/>
      <c r="R671" s="33"/>
      <c r="S671" s="3"/>
      <c r="T671" s="3"/>
      <c r="U671" s="33"/>
      <c r="V671" s="33"/>
      <c r="W671" s="3"/>
      <c r="X671" s="3"/>
      <c r="Y671" s="4"/>
      <c r="Z671" s="4"/>
      <c r="AA671" s="3"/>
      <c r="AB671" s="3"/>
      <c r="AC671" s="3"/>
    </row>
    <row r="672" spans="1:29" ht="12" customHeight="1" x14ac:dyDescent="0.25">
      <c r="A672" s="1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3"/>
      <c r="R672" s="33"/>
      <c r="S672" s="3"/>
      <c r="T672" s="3"/>
      <c r="U672" s="33"/>
      <c r="V672" s="33"/>
      <c r="W672" s="3"/>
      <c r="X672" s="3"/>
      <c r="Y672" s="4"/>
      <c r="Z672" s="4"/>
      <c r="AA672" s="3"/>
      <c r="AB672" s="3"/>
      <c r="AC672" s="3"/>
    </row>
    <row r="673" spans="1:29" ht="12" customHeight="1" x14ac:dyDescent="0.25">
      <c r="A673" s="1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3"/>
      <c r="R673" s="33"/>
      <c r="S673" s="3"/>
      <c r="T673" s="3"/>
      <c r="U673" s="33"/>
      <c r="V673" s="33"/>
      <c r="W673" s="3"/>
      <c r="X673" s="3"/>
      <c r="Y673" s="4"/>
      <c r="Z673" s="4"/>
      <c r="AA673" s="3"/>
      <c r="AB673" s="3"/>
      <c r="AC673" s="3"/>
    </row>
    <row r="674" spans="1:29" ht="12" customHeight="1" x14ac:dyDescent="0.25">
      <c r="A674" s="1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3"/>
      <c r="R674" s="33"/>
      <c r="S674" s="3"/>
      <c r="T674" s="3"/>
      <c r="U674" s="33"/>
      <c r="V674" s="33"/>
      <c r="W674" s="3"/>
      <c r="X674" s="3"/>
      <c r="Y674" s="4"/>
      <c r="Z674" s="4"/>
      <c r="AA674" s="3"/>
      <c r="AB674" s="3"/>
      <c r="AC674" s="3"/>
    </row>
    <row r="675" spans="1:29" ht="12" customHeight="1" x14ac:dyDescent="0.25">
      <c r="A675" s="1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3"/>
      <c r="R675" s="33"/>
      <c r="S675" s="3"/>
      <c r="T675" s="3"/>
      <c r="U675" s="33"/>
      <c r="V675" s="33"/>
      <c r="W675" s="3"/>
      <c r="X675" s="3"/>
      <c r="Y675" s="4"/>
      <c r="Z675" s="4"/>
      <c r="AA675" s="3"/>
      <c r="AB675" s="3"/>
      <c r="AC675" s="3"/>
    </row>
    <row r="676" spans="1:29" ht="12" customHeight="1" x14ac:dyDescent="0.25">
      <c r="A676" s="1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3"/>
      <c r="R676" s="33"/>
      <c r="S676" s="3"/>
      <c r="T676" s="3"/>
      <c r="U676" s="33"/>
      <c r="V676" s="33"/>
      <c r="W676" s="3"/>
      <c r="X676" s="3"/>
      <c r="Y676" s="4"/>
      <c r="Z676" s="4"/>
      <c r="AA676" s="3"/>
      <c r="AB676" s="3"/>
      <c r="AC676" s="3"/>
    </row>
    <row r="677" spans="1:29" ht="12" customHeight="1" x14ac:dyDescent="0.25">
      <c r="A677" s="1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3"/>
      <c r="R677" s="33"/>
      <c r="S677" s="3"/>
      <c r="T677" s="3"/>
      <c r="U677" s="33"/>
      <c r="V677" s="33"/>
      <c r="W677" s="3"/>
      <c r="X677" s="3"/>
      <c r="Y677" s="4"/>
      <c r="Z677" s="4"/>
      <c r="AA677" s="3"/>
      <c r="AB677" s="3"/>
      <c r="AC677" s="3"/>
    </row>
    <row r="678" spans="1:29" ht="12" customHeight="1" x14ac:dyDescent="0.25">
      <c r="A678" s="1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3"/>
      <c r="R678" s="33"/>
      <c r="S678" s="3"/>
      <c r="T678" s="3"/>
      <c r="U678" s="33"/>
      <c r="V678" s="33"/>
      <c r="W678" s="3"/>
      <c r="X678" s="3"/>
      <c r="Y678" s="4"/>
      <c r="Z678" s="4"/>
      <c r="AA678" s="3"/>
      <c r="AB678" s="3"/>
      <c r="AC678" s="3"/>
    </row>
    <row r="679" spans="1:29" ht="12" customHeight="1" x14ac:dyDescent="0.25">
      <c r="A679" s="1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3"/>
      <c r="R679" s="33"/>
      <c r="S679" s="3"/>
      <c r="T679" s="3"/>
      <c r="U679" s="33"/>
      <c r="V679" s="33"/>
      <c r="W679" s="3"/>
      <c r="X679" s="3"/>
      <c r="Y679" s="4"/>
      <c r="Z679" s="4"/>
      <c r="AA679" s="3"/>
      <c r="AB679" s="3"/>
      <c r="AC679" s="3"/>
    </row>
    <row r="680" spans="1:29" ht="12" customHeight="1" x14ac:dyDescent="0.25">
      <c r="A680" s="1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3"/>
      <c r="R680" s="33"/>
      <c r="S680" s="3"/>
      <c r="T680" s="3"/>
      <c r="U680" s="33"/>
      <c r="V680" s="33"/>
      <c r="W680" s="3"/>
      <c r="X680" s="3"/>
      <c r="Y680" s="4"/>
      <c r="Z680" s="4"/>
      <c r="AA680" s="3"/>
      <c r="AB680" s="3"/>
      <c r="AC680" s="3"/>
    </row>
    <row r="681" spans="1:29" ht="12" customHeight="1" x14ac:dyDescent="0.25">
      <c r="A681" s="1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3"/>
      <c r="R681" s="33"/>
      <c r="S681" s="3"/>
      <c r="T681" s="3"/>
      <c r="U681" s="33"/>
      <c r="V681" s="33"/>
      <c r="W681" s="3"/>
      <c r="X681" s="3"/>
      <c r="Y681" s="4"/>
      <c r="Z681" s="4"/>
      <c r="AA681" s="3"/>
      <c r="AB681" s="3"/>
      <c r="AC681" s="3"/>
    </row>
    <row r="682" spans="1:29" ht="12" customHeight="1" x14ac:dyDescent="0.25">
      <c r="A682" s="1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3"/>
      <c r="R682" s="33"/>
      <c r="S682" s="3"/>
      <c r="T682" s="3"/>
      <c r="U682" s="33"/>
      <c r="V682" s="33"/>
      <c r="W682" s="3"/>
      <c r="X682" s="3"/>
      <c r="Y682" s="4"/>
      <c r="Z682" s="4"/>
      <c r="AA682" s="3"/>
      <c r="AB682" s="3"/>
      <c r="AC682" s="3"/>
    </row>
    <row r="683" spans="1:29" ht="12" customHeight="1" x14ac:dyDescent="0.25">
      <c r="A683" s="1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3"/>
      <c r="R683" s="33"/>
      <c r="S683" s="3"/>
      <c r="T683" s="3"/>
      <c r="U683" s="33"/>
      <c r="V683" s="33"/>
      <c r="W683" s="3"/>
      <c r="X683" s="3"/>
      <c r="Y683" s="4"/>
      <c r="Z683" s="4"/>
      <c r="AA683" s="3"/>
      <c r="AB683" s="3"/>
      <c r="AC683" s="3"/>
    </row>
    <row r="684" spans="1:29" ht="12" customHeight="1" x14ac:dyDescent="0.25">
      <c r="A684" s="1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3"/>
      <c r="R684" s="33"/>
      <c r="S684" s="3"/>
      <c r="T684" s="3"/>
      <c r="U684" s="33"/>
      <c r="V684" s="33"/>
      <c r="W684" s="3"/>
      <c r="X684" s="3"/>
      <c r="Y684" s="4"/>
      <c r="Z684" s="4"/>
      <c r="AA684" s="3"/>
      <c r="AB684" s="3"/>
      <c r="AC684" s="3"/>
    </row>
    <row r="685" spans="1:29" ht="12" customHeight="1" x14ac:dyDescent="0.25">
      <c r="A685" s="1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3"/>
      <c r="R685" s="33"/>
      <c r="S685" s="3"/>
      <c r="T685" s="3"/>
      <c r="U685" s="33"/>
      <c r="V685" s="33"/>
      <c r="W685" s="3"/>
      <c r="X685" s="3"/>
      <c r="Y685" s="4"/>
      <c r="Z685" s="4"/>
      <c r="AA685" s="3"/>
      <c r="AB685" s="3"/>
      <c r="AC685" s="3"/>
    </row>
    <row r="686" spans="1:29" ht="12" customHeight="1" x14ac:dyDescent="0.25">
      <c r="A686" s="1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3"/>
      <c r="R686" s="33"/>
      <c r="S686" s="3"/>
      <c r="T686" s="3"/>
      <c r="U686" s="33"/>
      <c r="V686" s="33"/>
      <c r="W686" s="3"/>
      <c r="X686" s="3"/>
      <c r="Y686" s="4"/>
      <c r="Z686" s="4"/>
      <c r="AA686" s="3"/>
      <c r="AB686" s="3"/>
      <c r="AC686" s="3"/>
    </row>
    <row r="687" spans="1:29" ht="12" customHeight="1" x14ac:dyDescent="0.25">
      <c r="A687" s="1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3"/>
      <c r="R687" s="33"/>
      <c r="S687" s="3"/>
      <c r="T687" s="3"/>
      <c r="U687" s="33"/>
      <c r="V687" s="33"/>
      <c r="W687" s="3"/>
      <c r="X687" s="3"/>
      <c r="Y687" s="4"/>
      <c r="Z687" s="4"/>
      <c r="AA687" s="3"/>
      <c r="AB687" s="3"/>
      <c r="AC687" s="3"/>
    </row>
    <row r="688" spans="1:29" ht="12" customHeight="1" x14ac:dyDescent="0.25">
      <c r="A688" s="1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3"/>
      <c r="R688" s="33"/>
      <c r="S688" s="3"/>
      <c r="T688" s="3"/>
      <c r="U688" s="33"/>
      <c r="V688" s="33"/>
      <c r="W688" s="3"/>
      <c r="X688" s="3"/>
      <c r="Y688" s="4"/>
      <c r="Z688" s="4"/>
      <c r="AA688" s="3"/>
      <c r="AB688" s="3"/>
      <c r="AC688" s="3"/>
    </row>
    <row r="689" spans="1:29" ht="12" customHeight="1" x14ac:dyDescent="0.25">
      <c r="A689" s="1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3"/>
      <c r="R689" s="33"/>
      <c r="S689" s="3"/>
      <c r="T689" s="3"/>
      <c r="U689" s="33"/>
      <c r="V689" s="33"/>
      <c r="W689" s="3"/>
      <c r="X689" s="3"/>
      <c r="Y689" s="4"/>
      <c r="Z689" s="4"/>
      <c r="AA689" s="3"/>
      <c r="AB689" s="3"/>
      <c r="AC689" s="3"/>
    </row>
    <row r="690" spans="1:29" ht="12" customHeight="1" x14ac:dyDescent="0.25">
      <c r="A690" s="1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3"/>
      <c r="R690" s="33"/>
      <c r="S690" s="3"/>
      <c r="T690" s="3"/>
      <c r="U690" s="33"/>
      <c r="V690" s="33"/>
      <c r="W690" s="3"/>
      <c r="X690" s="3"/>
      <c r="Y690" s="4"/>
      <c r="Z690" s="4"/>
      <c r="AA690" s="3"/>
      <c r="AB690" s="3"/>
      <c r="AC690" s="3"/>
    </row>
    <row r="691" spans="1:29" ht="12" customHeight="1" x14ac:dyDescent="0.25">
      <c r="A691" s="1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3"/>
      <c r="R691" s="33"/>
      <c r="S691" s="3"/>
      <c r="T691" s="3"/>
      <c r="U691" s="33"/>
      <c r="V691" s="33"/>
      <c r="W691" s="3"/>
      <c r="X691" s="3"/>
      <c r="Y691" s="4"/>
      <c r="Z691" s="4"/>
      <c r="AA691" s="3"/>
      <c r="AB691" s="3"/>
      <c r="AC691" s="3"/>
    </row>
    <row r="692" spans="1:29" ht="12" customHeight="1" x14ac:dyDescent="0.25">
      <c r="A692" s="1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3"/>
      <c r="R692" s="33"/>
      <c r="S692" s="3"/>
      <c r="T692" s="3"/>
      <c r="U692" s="33"/>
      <c r="V692" s="33"/>
      <c r="W692" s="3"/>
      <c r="X692" s="3"/>
      <c r="Y692" s="4"/>
      <c r="Z692" s="4"/>
      <c r="AA692" s="3"/>
      <c r="AB692" s="3"/>
      <c r="AC692" s="3"/>
    </row>
    <row r="693" spans="1:29" ht="12" customHeight="1" x14ac:dyDescent="0.25">
      <c r="A693" s="1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3"/>
      <c r="R693" s="33"/>
      <c r="S693" s="3"/>
      <c r="T693" s="3"/>
      <c r="U693" s="33"/>
      <c r="V693" s="33"/>
      <c r="W693" s="3"/>
      <c r="X693" s="3"/>
      <c r="Y693" s="4"/>
      <c r="Z693" s="4"/>
      <c r="AA693" s="3"/>
      <c r="AB693" s="3"/>
      <c r="AC693" s="3"/>
    </row>
    <row r="694" spans="1:29" ht="12" customHeight="1" x14ac:dyDescent="0.25">
      <c r="A694" s="1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3"/>
      <c r="R694" s="33"/>
      <c r="S694" s="3"/>
      <c r="T694" s="3"/>
      <c r="U694" s="33"/>
      <c r="V694" s="33"/>
      <c r="W694" s="3"/>
      <c r="X694" s="3"/>
      <c r="Y694" s="4"/>
      <c r="Z694" s="4"/>
      <c r="AA694" s="3"/>
      <c r="AB694" s="3"/>
      <c r="AC694" s="3"/>
    </row>
    <row r="695" spans="1:29" ht="12" customHeight="1" x14ac:dyDescent="0.25">
      <c r="A695" s="1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3"/>
      <c r="R695" s="33"/>
      <c r="S695" s="3"/>
      <c r="T695" s="3"/>
      <c r="U695" s="33"/>
      <c r="V695" s="33"/>
      <c r="W695" s="3"/>
      <c r="X695" s="3"/>
      <c r="Y695" s="4"/>
      <c r="Z695" s="4"/>
      <c r="AA695" s="3"/>
      <c r="AB695" s="3"/>
      <c r="AC695" s="3"/>
    </row>
    <row r="696" spans="1:29" ht="12" customHeight="1" x14ac:dyDescent="0.25">
      <c r="A696" s="1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3"/>
      <c r="R696" s="33"/>
      <c r="S696" s="3"/>
      <c r="T696" s="3"/>
      <c r="U696" s="33"/>
      <c r="V696" s="33"/>
      <c r="W696" s="3"/>
      <c r="X696" s="3"/>
      <c r="Y696" s="4"/>
      <c r="Z696" s="4"/>
      <c r="AA696" s="3"/>
      <c r="AB696" s="3"/>
      <c r="AC696" s="3"/>
    </row>
    <row r="697" spans="1:29" ht="12" customHeight="1" x14ac:dyDescent="0.25">
      <c r="A697" s="1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3"/>
      <c r="R697" s="33"/>
      <c r="S697" s="3"/>
      <c r="T697" s="3"/>
      <c r="U697" s="33"/>
      <c r="V697" s="33"/>
      <c r="W697" s="3"/>
      <c r="X697" s="3"/>
      <c r="Y697" s="4"/>
      <c r="Z697" s="4"/>
      <c r="AA697" s="3"/>
      <c r="AB697" s="3"/>
      <c r="AC697" s="3"/>
    </row>
    <row r="698" spans="1:29" ht="12" customHeight="1" x14ac:dyDescent="0.25">
      <c r="A698" s="1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3"/>
      <c r="R698" s="33"/>
      <c r="S698" s="3"/>
      <c r="T698" s="3"/>
      <c r="U698" s="33"/>
      <c r="V698" s="33"/>
      <c r="W698" s="3"/>
      <c r="X698" s="3"/>
      <c r="Y698" s="4"/>
      <c r="Z698" s="4"/>
      <c r="AA698" s="3"/>
      <c r="AB698" s="3"/>
      <c r="AC698" s="3"/>
    </row>
    <row r="699" spans="1:29" ht="12" customHeight="1" x14ac:dyDescent="0.25">
      <c r="A699" s="1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3"/>
      <c r="R699" s="33"/>
      <c r="S699" s="3"/>
      <c r="T699" s="3"/>
      <c r="U699" s="33"/>
      <c r="V699" s="33"/>
      <c r="W699" s="3"/>
      <c r="X699" s="3"/>
      <c r="Y699" s="4"/>
      <c r="Z699" s="4"/>
      <c r="AA699" s="3"/>
      <c r="AB699" s="3"/>
      <c r="AC699" s="3"/>
    </row>
    <row r="700" spans="1:29" ht="12" customHeight="1" x14ac:dyDescent="0.25">
      <c r="A700" s="1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3"/>
      <c r="R700" s="33"/>
      <c r="S700" s="3"/>
      <c r="T700" s="3"/>
      <c r="U700" s="33"/>
      <c r="V700" s="33"/>
      <c r="W700" s="3"/>
      <c r="X700" s="3"/>
      <c r="Y700" s="4"/>
      <c r="Z700" s="4"/>
      <c r="AA700" s="3"/>
      <c r="AB700" s="3"/>
      <c r="AC700" s="3"/>
    </row>
    <row r="701" spans="1:29" ht="12" customHeight="1" x14ac:dyDescent="0.25">
      <c r="A701" s="1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3"/>
      <c r="R701" s="33"/>
      <c r="S701" s="3"/>
      <c r="T701" s="3"/>
      <c r="U701" s="33"/>
      <c r="V701" s="33"/>
      <c r="W701" s="3"/>
      <c r="X701" s="3"/>
      <c r="Y701" s="4"/>
      <c r="Z701" s="4"/>
      <c r="AA701" s="3"/>
      <c r="AB701" s="3"/>
      <c r="AC701" s="3"/>
    </row>
    <row r="702" spans="1:29" ht="12" customHeight="1" x14ac:dyDescent="0.25">
      <c r="A702" s="1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3"/>
      <c r="R702" s="33"/>
      <c r="S702" s="3"/>
      <c r="T702" s="3"/>
      <c r="U702" s="33"/>
      <c r="V702" s="33"/>
      <c r="W702" s="3"/>
      <c r="X702" s="3"/>
      <c r="Y702" s="4"/>
      <c r="Z702" s="4"/>
      <c r="AA702" s="3"/>
      <c r="AB702" s="3"/>
      <c r="AC702" s="3"/>
    </row>
    <row r="703" spans="1:29" ht="12" customHeight="1" x14ac:dyDescent="0.25">
      <c r="A703" s="1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3"/>
      <c r="R703" s="33"/>
      <c r="S703" s="3"/>
      <c r="T703" s="3"/>
      <c r="U703" s="33"/>
      <c r="V703" s="33"/>
      <c r="W703" s="3"/>
      <c r="X703" s="3"/>
      <c r="Y703" s="4"/>
      <c r="Z703" s="4"/>
      <c r="AA703" s="3"/>
      <c r="AB703" s="3"/>
      <c r="AC703" s="3"/>
    </row>
    <row r="704" spans="1:29" ht="12" customHeight="1" x14ac:dyDescent="0.25">
      <c r="A704" s="1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3"/>
      <c r="R704" s="33"/>
      <c r="S704" s="3"/>
      <c r="T704" s="3"/>
      <c r="U704" s="33"/>
      <c r="V704" s="33"/>
      <c r="W704" s="3"/>
      <c r="X704" s="3"/>
      <c r="Y704" s="4"/>
      <c r="Z704" s="4"/>
      <c r="AA704" s="3"/>
      <c r="AB704" s="3"/>
      <c r="AC704" s="3"/>
    </row>
    <row r="705" spans="1:29" ht="12" customHeight="1" x14ac:dyDescent="0.25">
      <c r="A705" s="1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3"/>
      <c r="R705" s="33"/>
      <c r="S705" s="3"/>
      <c r="T705" s="3"/>
      <c r="U705" s="33"/>
      <c r="V705" s="33"/>
      <c r="W705" s="3"/>
      <c r="X705" s="3"/>
      <c r="Y705" s="4"/>
      <c r="Z705" s="4"/>
      <c r="AA705" s="3"/>
      <c r="AB705" s="3"/>
      <c r="AC705" s="3"/>
    </row>
    <row r="706" spans="1:29" ht="12" customHeight="1" x14ac:dyDescent="0.25">
      <c r="A706" s="1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3"/>
      <c r="R706" s="33"/>
      <c r="S706" s="3"/>
      <c r="T706" s="3"/>
      <c r="U706" s="33"/>
      <c r="V706" s="33"/>
      <c r="W706" s="3"/>
      <c r="X706" s="3"/>
      <c r="Y706" s="4"/>
      <c r="Z706" s="4"/>
      <c r="AA706" s="3"/>
      <c r="AB706" s="3"/>
      <c r="AC706" s="3"/>
    </row>
    <row r="707" spans="1:29" ht="12" customHeight="1" x14ac:dyDescent="0.25">
      <c r="A707" s="1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3"/>
      <c r="R707" s="33"/>
      <c r="S707" s="3"/>
      <c r="T707" s="3"/>
      <c r="U707" s="33"/>
      <c r="V707" s="33"/>
      <c r="W707" s="3"/>
      <c r="X707" s="3"/>
      <c r="Y707" s="4"/>
      <c r="Z707" s="4"/>
      <c r="AA707" s="3"/>
      <c r="AB707" s="3"/>
      <c r="AC707" s="3"/>
    </row>
    <row r="708" spans="1:29" ht="12" customHeight="1" x14ac:dyDescent="0.25">
      <c r="A708" s="1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3"/>
      <c r="R708" s="33"/>
      <c r="S708" s="3"/>
      <c r="T708" s="3"/>
      <c r="U708" s="33"/>
      <c r="V708" s="33"/>
      <c r="W708" s="3"/>
      <c r="X708" s="3"/>
      <c r="Y708" s="4"/>
      <c r="Z708" s="4"/>
      <c r="AA708" s="3"/>
      <c r="AB708" s="3"/>
      <c r="AC708" s="3"/>
    </row>
    <row r="709" spans="1:29" ht="12" customHeight="1" x14ac:dyDescent="0.25">
      <c r="A709" s="1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3"/>
      <c r="R709" s="33"/>
      <c r="S709" s="3"/>
      <c r="T709" s="3"/>
      <c r="U709" s="33"/>
      <c r="V709" s="33"/>
      <c r="W709" s="3"/>
      <c r="X709" s="3"/>
      <c r="Y709" s="4"/>
      <c r="Z709" s="4"/>
      <c r="AA709" s="3"/>
      <c r="AB709" s="3"/>
      <c r="AC709" s="3"/>
    </row>
    <row r="710" spans="1:29" ht="12" customHeight="1" x14ac:dyDescent="0.25">
      <c r="A710" s="1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3"/>
      <c r="R710" s="33"/>
      <c r="S710" s="3"/>
      <c r="T710" s="3"/>
      <c r="U710" s="33"/>
      <c r="V710" s="33"/>
      <c r="W710" s="3"/>
      <c r="X710" s="3"/>
      <c r="Y710" s="4"/>
      <c r="Z710" s="4"/>
      <c r="AA710" s="3"/>
      <c r="AB710" s="3"/>
      <c r="AC710" s="3"/>
    </row>
    <row r="711" spans="1:29" ht="12" customHeight="1" x14ac:dyDescent="0.25">
      <c r="A711" s="1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3"/>
      <c r="R711" s="33"/>
      <c r="S711" s="3"/>
      <c r="T711" s="3"/>
      <c r="U711" s="33"/>
      <c r="V711" s="33"/>
      <c r="W711" s="3"/>
      <c r="X711" s="3"/>
      <c r="Y711" s="4"/>
      <c r="Z711" s="4"/>
      <c r="AA711" s="3"/>
      <c r="AB711" s="3"/>
      <c r="AC711" s="3"/>
    </row>
    <row r="712" spans="1:29" ht="12" customHeight="1" x14ac:dyDescent="0.25">
      <c r="A712" s="1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3"/>
      <c r="R712" s="33"/>
      <c r="S712" s="3"/>
      <c r="T712" s="3"/>
      <c r="U712" s="33"/>
      <c r="V712" s="33"/>
      <c r="W712" s="3"/>
      <c r="X712" s="3"/>
      <c r="Y712" s="4"/>
      <c r="Z712" s="4"/>
      <c r="AA712" s="3"/>
      <c r="AB712" s="3"/>
      <c r="AC712" s="3"/>
    </row>
    <row r="713" spans="1:29" ht="12" customHeight="1" x14ac:dyDescent="0.25">
      <c r="A713" s="1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3"/>
      <c r="R713" s="33"/>
      <c r="S713" s="3"/>
      <c r="T713" s="3"/>
      <c r="U713" s="33"/>
      <c r="V713" s="33"/>
      <c r="W713" s="3"/>
      <c r="X713" s="3"/>
      <c r="Y713" s="4"/>
      <c r="Z713" s="4"/>
      <c r="AA713" s="3"/>
      <c r="AB713" s="3"/>
      <c r="AC713" s="3"/>
    </row>
    <row r="714" spans="1:29" ht="12" customHeight="1" x14ac:dyDescent="0.25">
      <c r="A714" s="1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3"/>
      <c r="R714" s="33"/>
      <c r="S714" s="3"/>
      <c r="T714" s="3"/>
      <c r="U714" s="33"/>
      <c r="V714" s="33"/>
      <c r="W714" s="3"/>
      <c r="X714" s="3"/>
      <c r="Y714" s="4"/>
      <c r="Z714" s="4"/>
      <c r="AA714" s="3"/>
      <c r="AB714" s="3"/>
      <c r="AC714" s="3"/>
    </row>
    <row r="715" spans="1:29" ht="12" customHeight="1" x14ac:dyDescent="0.25">
      <c r="A715" s="1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3"/>
      <c r="R715" s="33"/>
      <c r="S715" s="3"/>
      <c r="T715" s="3"/>
      <c r="U715" s="33"/>
      <c r="V715" s="33"/>
      <c r="W715" s="3"/>
      <c r="X715" s="3"/>
      <c r="Y715" s="4"/>
      <c r="Z715" s="4"/>
      <c r="AA715" s="3"/>
      <c r="AB715" s="3"/>
      <c r="AC715" s="3"/>
    </row>
    <row r="716" spans="1:29" ht="12" customHeight="1" x14ac:dyDescent="0.25">
      <c r="A716" s="1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3"/>
      <c r="R716" s="33"/>
      <c r="S716" s="3"/>
      <c r="T716" s="3"/>
      <c r="U716" s="33"/>
      <c r="V716" s="33"/>
      <c r="W716" s="3"/>
      <c r="X716" s="3"/>
      <c r="Y716" s="4"/>
      <c r="Z716" s="4"/>
      <c r="AA716" s="3"/>
      <c r="AB716" s="3"/>
      <c r="AC716" s="3"/>
    </row>
    <row r="717" spans="1:29" ht="12" customHeight="1" x14ac:dyDescent="0.25">
      <c r="A717" s="1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3"/>
      <c r="R717" s="33"/>
      <c r="S717" s="3"/>
      <c r="T717" s="3"/>
      <c r="U717" s="33"/>
      <c r="V717" s="33"/>
      <c r="W717" s="3"/>
      <c r="X717" s="3"/>
      <c r="Y717" s="4"/>
      <c r="Z717" s="4"/>
      <c r="AA717" s="3"/>
      <c r="AB717" s="3"/>
      <c r="AC717" s="3"/>
    </row>
    <row r="718" spans="1:29" ht="12" customHeight="1" x14ac:dyDescent="0.25">
      <c r="A718" s="1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3"/>
      <c r="R718" s="33"/>
      <c r="S718" s="3"/>
      <c r="T718" s="3"/>
      <c r="U718" s="33"/>
      <c r="V718" s="33"/>
      <c r="W718" s="3"/>
      <c r="X718" s="3"/>
      <c r="Y718" s="4"/>
      <c r="Z718" s="4"/>
      <c r="AA718" s="3"/>
      <c r="AB718" s="3"/>
      <c r="AC718" s="3"/>
    </row>
    <row r="719" spans="1:29" ht="12" customHeight="1" x14ac:dyDescent="0.25">
      <c r="A719" s="1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3"/>
      <c r="R719" s="33"/>
      <c r="S719" s="3"/>
      <c r="T719" s="3"/>
      <c r="U719" s="33"/>
      <c r="V719" s="33"/>
      <c r="W719" s="3"/>
      <c r="X719" s="3"/>
      <c r="Y719" s="4"/>
      <c r="Z719" s="4"/>
      <c r="AA719" s="3"/>
      <c r="AB719" s="3"/>
      <c r="AC719" s="3"/>
    </row>
    <row r="720" spans="1:29" ht="12" customHeight="1" x14ac:dyDescent="0.25">
      <c r="A720" s="1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3"/>
      <c r="R720" s="33"/>
      <c r="S720" s="3"/>
      <c r="T720" s="3"/>
      <c r="U720" s="33"/>
      <c r="V720" s="33"/>
      <c r="W720" s="3"/>
      <c r="X720" s="3"/>
      <c r="Y720" s="4"/>
      <c r="Z720" s="4"/>
      <c r="AA720" s="3"/>
      <c r="AB720" s="3"/>
      <c r="AC720" s="3"/>
    </row>
    <row r="721" spans="1:29" ht="12" customHeight="1" x14ac:dyDescent="0.25">
      <c r="A721" s="1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3"/>
      <c r="R721" s="33"/>
      <c r="S721" s="3"/>
      <c r="T721" s="3"/>
      <c r="U721" s="33"/>
      <c r="V721" s="33"/>
      <c r="W721" s="3"/>
      <c r="X721" s="3"/>
      <c r="Y721" s="4"/>
      <c r="Z721" s="4"/>
      <c r="AA721" s="3"/>
      <c r="AB721" s="3"/>
      <c r="AC721" s="3"/>
    </row>
    <row r="722" spans="1:29" ht="12" customHeight="1" x14ac:dyDescent="0.25">
      <c r="A722" s="1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3"/>
      <c r="R722" s="33"/>
      <c r="S722" s="3"/>
      <c r="T722" s="3"/>
      <c r="U722" s="33"/>
      <c r="V722" s="33"/>
      <c r="W722" s="3"/>
      <c r="X722" s="3"/>
      <c r="Y722" s="4"/>
      <c r="Z722" s="4"/>
      <c r="AA722" s="3"/>
      <c r="AB722" s="3"/>
      <c r="AC722" s="3"/>
    </row>
    <row r="723" spans="1:29" ht="12" customHeight="1" x14ac:dyDescent="0.25">
      <c r="A723" s="1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3"/>
      <c r="R723" s="33"/>
      <c r="S723" s="3"/>
      <c r="T723" s="3"/>
      <c r="U723" s="33"/>
      <c r="V723" s="33"/>
      <c r="W723" s="3"/>
      <c r="X723" s="3"/>
      <c r="Y723" s="4"/>
      <c r="Z723" s="4"/>
      <c r="AA723" s="3"/>
      <c r="AB723" s="3"/>
      <c r="AC723" s="3"/>
    </row>
    <row r="724" spans="1:29" ht="12" customHeight="1" x14ac:dyDescent="0.25">
      <c r="A724" s="1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3"/>
      <c r="R724" s="33"/>
      <c r="S724" s="3"/>
      <c r="T724" s="3"/>
      <c r="U724" s="33"/>
      <c r="V724" s="33"/>
      <c r="W724" s="3"/>
      <c r="X724" s="3"/>
      <c r="Y724" s="4"/>
      <c r="Z724" s="4"/>
      <c r="AA724" s="3"/>
      <c r="AB724" s="3"/>
      <c r="AC724" s="3"/>
    </row>
    <row r="725" spans="1:29" ht="12" customHeight="1" x14ac:dyDescent="0.25">
      <c r="A725" s="1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3"/>
      <c r="R725" s="33"/>
      <c r="S725" s="3"/>
      <c r="T725" s="3"/>
      <c r="U725" s="33"/>
      <c r="V725" s="33"/>
      <c r="W725" s="3"/>
      <c r="X725" s="3"/>
      <c r="Y725" s="4"/>
      <c r="Z725" s="4"/>
      <c r="AA725" s="3"/>
      <c r="AB725" s="3"/>
      <c r="AC725" s="3"/>
    </row>
    <row r="726" spans="1:29" ht="12" customHeight="1" x14ac:dyDescent="0.25">
      <c r="A726" s="1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3"/>
      <c r="R726" s="33"/>
      <c r="S726" s="3"/>
      <c r="T726" s="3"/>
      <c r="U726" s="33"/>
      <c r="V726" s="33"/>
      <c r="W726" s="3"/>
      <c r="X726" s="3"/>
      <c r="Y726" s="4"/>
      <c r="Z726" s="4"/>
      <c r="AA726" s="3"/>
      <c r="AB726" s="3"/>
      <c r="AC726" s="3"/>
    </row>
    <row r="727" spans="1:29" ht="12" customHeight="1" x14ac:dyDescent="0.25">
      <c r="A727" s="1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3"/>
      <c r="R727" s="33"/>
      <c r="S727" s="3"/>
      <c r="T727" s="3"/>
      <c r="U727" s="33"/>
      <c r="V727" s="33"/>
      <c r="W727" s="3"/>
      <c r="X727" s="3"/>
      <c r="Y727" s="4"/>
      <c r="Z727" s="4"/>
      <c r="AA727" s="3"/>
      <c r="AB727" s="3"/>
      <c r="AC727" s="3"/>
    </row>
    <row r="728" spans="1:29" ht="12" customHeight="1" x14ac:dyDescent="0.25">
      <c r="A728" s="1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3"/>
      <c r="R728" s="33"/>
      <c r="S728" s="3"/>
      <c r="T728" s="3"/>
      <c r="U728" s="33"/>
      <c r="V728" s="33"/>
      <c r="W728" s="3"/>
      <c r="X728" s="3"/>
      <c r="Y728" s="4"/>
      <c r="Z728" s="4"/>
      <c r="AA728" s="3"/>
      <c r="AB728" s="3"/>
      <c r="AC728" s="3"/>
    </row>
    <row r="729" spans="1:29" ht="12" customHeight="1" x14ac:dyDescent="0.25">
      <c r="A729" s="1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3"/>
      <c r="R729" s="33"/>
      <c r="S729" s="3"/>
      <c r="T729" s="3"/>
      <c r="U729" s="33"/>
      <c r="V729" s="33"/>
      <c r="W729" s="3"/>
      <c r="X729" s="3"/>
      <c r="Y729" s="4"/>
      <c r="Z729" s="4"/>
      <c r="AA729" s="3"/>
      <c r="AB729" s="3"/>
      <c r="AC729" s="3"/>
    </row>
    <row r="730" spans="1:29" ht="12" customHeight="1" x14ac:dyDescent="0.25">
      <c r="A730" s="1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3"/>
      <c r="R730" s="33"/>
      <c r="S730" s="3"/>
      <c r="T730" s="3"/>
      <c r="U730" s="33"/>
      <c r="V730" s="33"/>
      <c r="W730" s="3"/>
      <c r="X730" s="3"/>
      <c r="Y730" s="4"/>
      <c r="Z730" s="4"/>
      <c r="AA730" s="3"/>
      <c r="AB730" s="3"/>
      <c r="AC730" s="3"/>
    </row>
    <row r="731" spans="1:29" ht="12" customHeight="1" x14ac:dyDescent="0.25">
      <c r="A731" s="1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3"/>
      <c r="R731" s="33"/>
      <c r="S731" s="3"/>
      <c r="T731" s="3"/>
      <c r="U731" s="33"/>
      <c r="V731" s="33"/>
      <c r="W731" s="3"/>
      <c r="X731" s="3"/>
      <c r="Y731" s="4"/>
      <c r="Z731" s="4"/>
      <c r="AA731" s="3"/>
      <c r="AB731" s="3"/>
      <c r="AC731" s="3"/>
    </row>
    <row r="732" spans="1:29" ht="12" customHeight="1" x14ac:dyDescent="0.25">
      <c r="A732" s="1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3"/>
      <c r="R732" s="33"/>
      <c r="S732" s="3"/>
      <c r="T732" s="3"/>
      <c r="U732" s="33"/>
      <c r="V732" s="33"/>
      <c r="W732" s="3"/>
      <c r="X732" s="3"/>
      <c r="Y732" s="4"/>
      <c r="Z732" s="4"/>
      <c r="AA732" s="3"/>
      <c r="AB732" s="3"/>
      <c r="AC732" s="3"/>
    </row>
    <row r="733" spans="1:29" ht="12" customHeight="1" x14ac:dyDescent="0.25">
      <c r="A733" s="1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3"/>
      <c r="R733" s="33"/>
      <c r="S733" s="3"/>
      <c r="T733" s="3"/>
      <c r="U733" s="33"/>
      <c r="V733" s="33"/>
      <c r="W733" s="3"/>
      <c r="X733" s="3"/>
      <c r="Y733" s="4"/>
      <c r="Z733" s="4"/>
      <c r="AA733" s="3"/>
      <c r="AB733" s="3"/>
      <c r="AC733" s="3"/>
    </row>
    <row r="734" spans="1:29" ht="12" customHeight="1" x14ac:dyDescent="0.25">
      <c r="A734" s="1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3"/>
      <c r="R734" s="33"/>
      <c r="S734" s="3"/>
      <c r="T734" s="3"/>
      <c r="U734" s="33"/>
      <c r="V734" s="33"/>
      <c r="W734" s="3"/>
      <c r="X734" s="3"/>
      <c r="Y734" s="4"/>
      <c r="Z734" s="4"/>
      <c r="AA734" s="3"/>
      <c r="AB734" s="3"/>
      <c r="AC734" s="3"/>
    </row>
    <row r="735" spans="1:29" ht="12" customHeight="1" x14ac:dyDescent="0.25">
      <c r="A735" s="1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3"/>
      <c r="R735" s="33"/>
      <c r="S735" s="3"/>
      <c r="T735" s="3"/>
      <c r="U735" s="33"/>
      <c r="V735" s="33"/>
      <c r="W735" s="3"/>
      <c r="X735" s="3"/>
      <c r="Y735" s="4"/>
      <c r="Z735" s="4"/>
      <c r="AA735" s="3"/>
      <c r="AB735" s="3"/>
      <c r="AC735" s="3"/>
    </row>
    <row r="736" spans="1:29" ht="12" customHeight="1" x14ac:dyDescent="0.25">
      <c r="A736" s="1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3"/>
      <c r="R736" s="33"/>
      <c r="S736" s="3"/>
      <c r="T736" s="3"/>
      <c r="U736" s="33"/>
      <c r="V736" s="33"/>
      <c r="W736" s="3"/>
      <c r="X736" s="3"/>
      <c r="Y736" s="4"/>
      <c r="Z736" s="4"/>
      <c r="AA736" s="3"/>
      <c r="AB736" s="3"/>
      <c r="AC736" s="3"/>
    </row>
    <row r="737" spans="1:29" ht="12" customHeight="1" x14ac:dyDescent="0.25">
      <c r="A737" s="1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3"/>
      <c r="R737" s="33"/>
      <c r="S737" s="3"/>
      <c r="T737" s="3"/>
      <c r="U737" s="33"/>
      <c r="V737" s="33"/>
      <c r="W737" s="3"/>
      <c r="X737" s="3"/>
      <c r="Y737" s="4"/>
      <c r="Z737" s="4"/>
      <c r="AA737" s="3"/>
      <c r="AB737" s="3"/>
      <c r="AC737" s="3"/>
    </row>
    <row r="738" spans="1:29" ht="12" customHeight="1" x14ac:dyDescent="0.25">
      <c r="A738" s="1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3"/>
      <c r="R738" s="33"/>
      <c r="S738" s="3"/>
      <c r="T738" s="3"/>
      <c r="U738" s="33"/>
      <c r="V738" s="33"/>
      <c r="W738" s="3"/>
      <c r="X738" s="3"/>
      <c r="Y738" s="4"/>
      <c r="Z738" s="4"/>
      <c r="AA738" s="3"/>
      <c r="AB738" s="3"/>
      <c r="AC738" s="3"/>
    </row>
    <row r="739" spans="1:29" ht="12" customHeight="1" x14ac:dyDescent="0.25">
      <c r="A739" s="1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3"/>
      <c r="R739" s="33"/>
      <c r="S739" s="3"/>
      <c r="T739" s="3"/>
      <c r="U739" s="33"/>
      <c r="V739" s="33"/>
      <c r="W739" s="3"/>
      <c r="X739" s="3"/>
      <c r="Y739" s="4"/>
      <c r="Z739" s="4"/>
      <c r="AA739" s="3"/>
      <c r="AB739" s="3"/>
      <c r="AC739" s="3"/>
    </row>
    <row r="740" spans="1:29" ht="12" customHeight="1" x14ac:dyDescent="0.25">
      <c r="A740" s="1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3"/>
      <c r="R740" s="33"/>
      <c r="S740" s="3"/>
      <c r="T740" s="3"/>
      <c r="U740" s="33"/>
      <c r="V740" s="33"/>
      <c r="W740" s="3"/>
      <c r="X740" s="3"/>
      <c r="Y740" s="4"/>
      <c r="Z740" s="4"/>
      <c r="AA740" s="3"/>
      <c r="AB740" s="3"/>
      <c r="AC740" s="3"/>
    </row>
    <row r="741" spans="1:29" ht="12" customHeight="1" x14ac:dyDescent="0.25">
      <c r="A741" s="1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3"/>
      <c r="R741" s="33"/>
      <c r="S741" s="3"/>
      <c r="T741" s="3"/>
      <c r="U741" s="33"/>
      <c r="V741" s="33"/>
      <c r="W741" s="3"/>
      <c r="X741" s="3"/>
      <c r="Y741" s="4"/>
      <c r="Z741" s="4"/>
      <c r="AA741" s="3"/>
      <c r="AB741" s="3"/>
      <c r="AC741" s="3"/>
    </row>
    <row r="742" spans="1:29" ht="12" customHeight="1" x14ac:dyDescent="0.25">
      <c r="A742" s="1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3"/>
      <c r="R742" s="33"/>
      <c r="S742" s="3"/>
      <c r="T742" s="3"/>
      <c r="U742" s="33"/>
      <c r="V742" s="33"/>
      <c r="W742" s="3"/>
      <c r="X742" s="3"/>
      <c r="Y742" s="4"/>
      <c r="Z742" s="4"/>
      <c r="AA742" s="3"/>
      <c r="AB742" s="3"/>
      <c r="AC742" s="3"/>
    </row>
    <row r="743" spans="1:29" ht="12" customHeight="1" x14ac:dyDescent="0.25">
      <c r="A743" s="1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3"/>
      <c r="R743" s="33"/>
      <c r="S743" s="3"/>
      <c r="T743" s="3"/>
      <c r="U743" s="33"/>
      <c r="V743" s="33"/>
      <c r="W743" s="3"/>
      <c r="X743" s="3"/>
      <c r="Y743" s="4"/>
      <c r="Z743" s="4"/>
      <c r="AA743" s="3"/>
      <c r="AB743" s="3"/>
      <c r="AC743" s="3"/>
    </row>
    <row r="744" spans="1:29" ht="12" customHeight="1" x14ac:dyDescent="0.25">
      <c r="A744" s="1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3"/>
      <c r="R744" s="33"/>
      <c r="S744" s="3"/>
      <c r="T744" s="3"/>
      <c r="U744" s="33"/>
      <c r="V744" s="33"/>
      <c r="W744" s="3"/>
      <c r="X744" s="3"/>
      <c r="Y744" s="4"/>
      <c r="Z744" s="4"/>
      <c r="AA744" s="3"/>
      <c r="AB744" s="3"/>
      <c r="AC744" s="3"/>
    </row>
    <row r="745" spans="1:29" ht="12" customHeight="1" x14ac:dyDescent="0.25">
      <c r="A745" s="1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3"/>
      <c r="R745" s="33"/>
      <c r="S745" s="3"/>
      <c r="T745" s="3"/>
      <c r="U745" s="33"/>
      <c r="V745" s="33"/>
      <c r="W745" s="3"/>
      <c r="X745" s="3"/>
      <c r="Y745" s="4"/>
      <c r="Z745" s="4"/>
      <c r="AA745" s="3"/>
      <c r="AB745" s="3"/>
      <c r="AC745" s="3"/>
    </row>
    <row r="746" spans="1:29" ht="12" customHeight="1" x14ac:dyDescent="0.25">
      <c r="A746" s="1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3"/>
      <c r="R746" s="33"/>
      <c r="S746" s="3"/>
      <c r="T746" s="3"/>
      <c r="U746" s="33"/>
      <c r="V746" s="33"/>
      <c r="W746" s="3"/>
      <c r="X746" s="3"/>
      <c r="Y746" s="4"/>
      <c r="Z746" s="4"/>
      <c r="AA746" s="3"/>
      <c r="AB746" s="3"/>
      <c r="AC746" s="3"/>
    </row>
    <row r="747" spans="1:29" ht="12" customHeight="1" x14ac:dyDescent="0.25">
      <c r="A747" s="1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3"/>
      <c r="R747" s="33"/>
      <c r="S747" s="3"/>
      <c r="T747" s="3"/>
      <c r="U747" s="33"/>
      <c r="V747" s="33"/>
      <c r="W747" s="3"/>
      <c r="X747" s="3"/>
      <c r="Y747" s="4"/>
      <c r="Z747" s="4"/>
      <c r="AA747" s="3"/>
      <c r="AB747" s="3"/>
      <c r="AC747" s="3"/>
    </row>
    <row r="748" spans="1:29" ht="12" customHeight="1" x14ac:dyDescent="0.25">
      <c r="A748" s="1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3"/>
      <c r="R748" s="33"/>
      <c r="S748" s="3"/>
      <c r="T748" s="3"/>
      <c r="U748" s="33"/>
      <c r="V748" s="33"/>
      <c r="W748" s="3"/>
      <c r="X748" s="3"/>
      <c r="Y748" s="4"/>
      <c r="Z748" s="4"/>
      <c r="AA748" s="3"/>
      <c r="AB748" s="3"/>
      <c r="AC748" s="3"/>
    </row>
    <row r="749" spans="1:29" ht="12" customHeight="1" x14ac:dyDescent="0.25">
      <c r="A749" s="1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3"/>
      <c r="R749" s="33"/>
      <c r="S749" s="3"/>
      <c r="T749" s="3"/>
      <c r="U749" s="33"/>
      <c r="V749" s="33"/>
      <c r="W749" s="3"/>
      <c r="X749" s="3"/>
      <c r="Y749" s="4"/>
      <c r="Z749" s="4"/>
      <c r="AA749" s="3"/>
      <c r="AB749" s="3"/>
      <c r="AC749" s="3"/>
    </row>
    <row r="750" spans="1:29" ht="12" customHeight="1" x14ac:dyDescent="0.25">
      <c r="A750" s="1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3"/>
      <c r="R750" s="33"/>
      <c r="S750" s="3"/>
      <c r="T750" s="3"/>
      <c r="U750" s="33"/>
      <c r="V750" s="33"/>
      <c r="W750" s="3"/>
      <c r="X750" s="3"/>
      <c r="Y750" s="4"/>
      <c r="Z750" s="4"/>
      <c r="AA750" s="3"/>
      <c r="AB750" s="3"/>
      <c r="AC750" s="3"/>
    </row>
  </sheetData>
  <mergeCells count="11">
    <mergeCell ref="C42:E42"/>
    <mergeCell ref="W3:X3"/>
    <mergeCell ref="A2:A3"/>
    <mergeCell ref="C2:Y2"/>
    <mergeCell ref="I3:J3"/>
    <mergeCell ref="K3:L3"/>
    <mergeCell ref="M3:N3"/>
    <mergeCell ref="O3:P3"/>
    <mergeCell ref="Q3:R3"/>
    <mergeCell ref="S3:T3"/>
    <mergeCell ref="U3:V3"/>
  </mergeCells>
  <pageMargins left="0.23622047244094491" right="0.23622047244094491" top="0.74803149606299213" bottom="0.74803149606299213" header="0" footer="0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zoomScale="80" zoomScaleNormal="80" workbookViewId="0">
      <selection activeCell="D9" sqref="A1:D9"/>
    </sheetView>
  </sheetViews>
  <sheetFormatPr baseColWidth="10" defaultColWidth="11.42578125" defaultRowHeight="15" x14ac:dyDescent="0.25"/>
  <cols>
    <col min="1" max="1" width="50.42578125" style="86" customWidth="1"/>
    <col min="2" max="2" width="9.140625" style="86" customWidth="1"/>
    <col min="3" max="3" width="11.42578125" style="86"/>
    <col min="4" max="4" width="30.140625" style="86" customWidth="1"/>
    <col min="5" max="16384" width="11.42578125" style="86"/>
  </cols>
  <sheetData>
    <row r="1" spans="1:4" ht="30" x14ac:dyDescent="0.25">
      <c r="A1" s="89" t="s">
        <v>65</v>
      </c>
      <c r="B1" s="89" t="s">
        <v>66</v>
      </c>
      <c r="C1" s="89" t="s">
        <v>67</v>
      </c>
      <c r="D1" s="89" t="s">
        <v>5</v>
      </c>
    </row>
    <row r="2" spans="1:4" ht="16.5" x14ac:dyDescent="0.25">
      <c r="A2" s="87" t="s">
        <v>58</v>
      </c>
      <c r="B2" s="87">
        <v>6</v>
      </c>
      <c r="C2" s="88">
        <v>1500000</v>
      </c>
      <c r="D2" s="88">
        <f>C2*B2</f>
        <v>9000000</v>
      </c>
    </row>
    <row r="3" spans="1:4" ht="66" x14ac:dyDescent="0.25">
      <c r="A3" s="87" t="s">
        <v>59</v>
      </c>
      <c r="B3" s="87">
        <v>325</v>
      </c>
      <c r="C3" s="88">
        <v>15000</v>
      </c>
      <c r="D3" s="88">
        <f t="shared" ref="D3:D4" si="0">C3*B3</f>
        <v>4875000</v>
      </c>
    </row>
    <row r="4" spans="1:4" ht="49.5" x14ac:dyDescent="0.25">
      <c r="A4" s="87" t="s">
        <v>60</v>
      </c>
      <c r="B4" s="87">
        <v>5</v>
      </c>
      <c r="C4" s="88">
        <v>990500</v>
      </c>
      <c r="D4" s="88">
        <f t="shared" si="0"/>
        <v>4952500</v>
      </c>
    </row>
    <row r="5" spans="1:4" ht="16.5" x14ac:dyDescent="0.25">
      <c r="A5" s="87" t="s">
        <v>61</v>
      </c>
      <c r="B5" s="87">
        <v>10</v>
      </c>
      <c r="C5" s="88">
        <v>110000</v>
      </c>
      <c r="D5" s="88">
        <f>C5*B5</f>
        <v>1100000</v>
      </c>
    </row>
    <row r="6" spans="1:4" ht="33" x14ac:dyDescent="0.25">
      <c r="A6" s="87" t="s">
        <v>62</v>
      </c>
      <c r="B6" s="87">
        <v>325</v>
      </c>
      <c r="C6" s="88">
        <v>18500</v>
      </c>
      <c r="D6" s="88">
        <f t="shared" ref="D6:D8" si="1">C6*B6</f>
        <v>6012500</v>
      </c>
    </row>
    <row r="7" spans="1:4" ht="16.5" x14ac:dyDescent="0.25">
      <c r="A7" s="87" t="s">
        <v>63</v>
      </c>
      <c r="B7" s="87">
        <v>5</v>
      </c>
      <c r="C7" s="88">
        <v>149500</v>
      </c>
      <c r="D7" s="88">
        <f t="shared" si="1"/>
        <v>747500</v>
      </c>
    </row>
    <row r="8" spans="1:4" ht="16.5" x14ac:dyDescent="0.25">
      <c r="A8" s="87" t="s">
        <v>64</v>
      </c>
      <c r="B8" s="87">
        <v>325</v>
      </c>
      <c r="C8" s="88">
        <v>2500</v>
      </c>
      <c r="D8" s="88">
        <f t="shared" si="1"/>
        <v>812500</v>
      </c>
    </row>
    <row r="9" spans="1:4" ht="16.5" x14ac:dyDescent="0.25">
      <c r="A9" s="87"/>
      <c r="B9" s="87"/>
      <c r="C9" s="87"/>
      <c r="D9" s="88">
        <f>SUM(D2:D8)</f>
        <v>27500000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SEGUIM PPTO CONVENIO CORPAR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Ginna Paola Serna Rios</dc:creator>
  <cp:lastModifiedBy>Oficina Discapacidad</cp:lastModifiedBy>
  <dcterms:created xsi:type="dcterms:W3CDTF">2025-02-21T23:09:59Z</dcterms:created>
  <dcterms:modified xsi:type="dcterms:W3CDTF">2025-12-31T17:59:33Z</dcterms:modified>
</cp:coreProperties>
</file>