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MA CLAUDIA JIMENA 2020\PAGOS 2020\PROFAMILIAR\C02 MAYO 2020\"/>
    </mc:Choice>
  </mc:AlternateContent>
  <bookViews>
    <workbookView xWindow="0" yWindow="0" windowWidth="20610" windowHeight="11640"/>
  </bookViews>
  <sheets>
    <sheet name="Facturas + IVA" sheetId="1" r:id="rId1"/>
    <sheet name="Facturas IVA Inlcuido " sheetId="2" r:id="rId2"/>
    <sheet name="Subatour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G5" i="1" l="1"/>
  <c r="RI5" i="1"/>
  <c r="RG6" i="1"/>
  <c r="RG7" i="1"/>
  <c r="RI7" i="1" s="1"/>
  <c r="RG8" i="1"/>
  <c r="RI8" i="1" s="1"/>
  <c r="RG9" i="1"/>
  <c r="RI9" i="1" s="1"/>
  <c r="RG10" i="1"/>
  <c r="RI10" i="1" s="1"/>
  <c r="RG11" i="1"/>
  <c r="RI11" i="1"/>
  <c r="RG12" i="1"/>
  <c r="RI12" i="1"/>
  <c r="RG13" i="1"/>
  <c r="RI13" i="1"/>
  <c r="RG14" i="1"/>
  <c r="RI14" i="1"/>
  <c r="RG15" i="1"/>
  <c r="RI15" i="1"/>
  <c r="RG16" i="1"/>
  <c r="RI16" i="1"/>
  <c r="RG17" i="1"/>
  <c r="RI17" i="1"/>
  <c r="RG18" i="1"/>
  <c r="RI18" i="1"/>
  <c r="RG19" i="1"/>
  <c r="RI19" i="1"/>
  <c r="RG20" i="1"/>
  <c r="RI20" i="1"/>
  <c r="RG21" i="1"/>
  <c r="RI21" i="1"/>
  <c r="RG22" i="1"/>
  <c r="RI22" i="1"/>
  <c r="RG23" i="1"/>
  <c r="RI23" i="1"/>
  <c r="RG24" i="1"/>
  <c r="RI24" i="1"/>
  <c r="RG25" i="1"/>
  <c r="RI25" i="1"/>
  <c r="RG26" i="1"/>
  <c r="RI26" i="1"/>
  <c r="RG27" i="1"/>
  <c r="RI27" i="1"/>
  <c r="RG28" i="1"/>
  <c r="RI28" i="1"/>
  <c r="RG29" i="1"/>
  <c r="RI29" i="1"/>
  <c r="RG30" i="1"/>
  <c r="RI30" i="1"/>
  <c r="RG31" i="1"/>
  <c r="RI31" i="1"/>
  <c r="RG32" i="1"/>
  <c r="RI32" i="1"/>
  <c r="RG33" i="1"/>
  <c r="RI33" i="1"/>
  <c r="RG34" i="1"/>
  <c r="RI34" i="1"/>
  <c r="KS5" i="1"/>
  <c r="ABL15" i="1"/>
  <c r="ABL13" i="1"/>
  <c r="ABL12" i="1"/>
  <c r="ABL11" i="1"/>
  <c r="ABL9" i="1"/>
  <c r="ABL7" i="1"/>
  <c r="ABL5" i="1"/>
  <c r="ABM5" i="1" s="1"/>
  <c r="ABF11" i="1"/>
  <c r="ABF5" i="1"/>
  <c r="ABG5" i="1" s="1"/>
  <c r="ABI5" i="1" s="1"/>
  <c r="AAT10" i="1"/>
  <c r="AAN10" i="1"/>
  <c r="AAO10" i="1" s="1"/>
  <c r="AAQ10" i="1" s="1"/>
  <c r="AAH16" i="1"/>
  <c r="AAH13" i="1"/>
  <c r="AAH12" i="1"/>
  <c r="AAH10" i="1"/>
  <c r="AAH9" i="1"/>
  <c r="AAH8" i="1"/>
  <c r="AAH6" i="1"/>
  <c r="AAB8" i="1"/>
  <c r="ZV15" i="1"/>
  <c r="ZV10" i="1"/>
  <c r="ZV8" i="1"/>
  <c r="ZV6" i="1"/>
  <c r="ZV5" i="1"/>
  <c r="ADI34" i="1"/>
  <c r="ADK34" i="1" s="1"/>
  <c r="ADC34" i="1"/>
  <c r="ADE34" i="1" s="1"/>
  <c r="ACW34" i="1"/>
  <c r="ACY34" i="1" s="1"/>
  <c r="ACS34" i="1"/>
  <c r="ACQ34" i="1"/>
  <c r="ACK34" i="1"/>
  <c r="ACM34" i="1" s="1"/>
  <c r="ACE34" i="1"/>
  <c r="ACG34" i="1" s="1"/>
  <c r="ABY34" i="1"/>
  <c r="ACA34" i="1" s="1"/>
  <c r="ABS34" i="1"/>
  <c r="ABU34" i="1" s="1"/>
  <c r="ADI33" i="1"/>
  <c r="ADK33" i="1" s="1"/>
  <c r="ADC33" i="1"/>
  <c r="ADE33" i="1" s="1"/>
  <c r="ACW33" i="1"/>
  <c r="ACY33" i="1" s="1"/>
  <c r="ACQ33" i="1"/>
  <c r="ACS33" i="1" s="1"/>
  <c r="ACK33" i="1"/>
  <c r="ACM33" i="1" s="1"/>
  <c r="ACE33" i="1"/>
  <c r="ACG33" i="1" s="1"/>
  <c r="ABY33" i="1"/>
  <c r="ACA33" i="1" s="1"/>
  <c r="ABS33" i="1"/>
  <c r="ABU33" i="1" s="1"/>
  <c r="ADI32" i="1"/>
  <c r="ADK32" i="1" s="1"/>
  <c r="ADC32" i="1"/>
  <c r="ADE32" i="1" s="1"/>
  <c r="ACW32" i="1"/>
  <c r="ACY32" i="1" s="1"/>
  <c r="ACQ32" i="1"/>
  <c r="ACS32" i="1" s="1"/>
  <c r="ACK32" i="1"/>
  <c r="ACM32" i="1" s="1"/>
  <c r="ACE32" i="1"/>
  <c r="ACG32" i="1" s="1"/>
  <c r="ABY32" i="1"/>
  <c r="ACA32" i="1" s="1"/>
  <c r="ABU32" i="1"/>
  <c r="ABS32" i="1"/>
  <c r="ADI31" i="1"/>
  <c r="ADK31" i="1" s="1"/>
  <c r="ADC31" i="1"/>
  <c r="ADE31" i="1" s="1"/>
  <c r="ACW31" i="1"/>
  <c r="ACY31" i="1" s="1"/>
  <c r="ACS31" i="1"/>
  <c r="ACQ31" i="1"/>
  <c r="ACK31" i="1"/>
  <c r="ACM31" i="1" s="1"/>
  <c r="ACE31" i="1"/>
  <c r="ACG31" i="1" s="1"/>
  <c r="ABY31" i="1"/>
  <c r="ACA31" i="1" s="1"/>
  <c r="ABU31" i="1"/>
  <c r="ABS31" i="1"/>
  <c r="ADI30" i="1"/>
  <c r="ADK30" i="1" s="1"/>
  <c r="ADC30" i="1"/>
  <c r="ADE30" i="1" s="1"/>
  <c r="ACW30" i="1"/>
  <c r="ACY30" i="1" s="1"/>
  <c r="ACQ30" i="1"/>
  <c r="ACS30" i="1" s="1"/>
  <c r="ACK30" i="1"/>
  <c r="ACM30" i="1" s="1"/>
  <c r="ACE30" i="1"/>
  <c r="ACG30" i="1" s="1"/>
  <c r="ABY30" i="1"/>
  <c r="ACA30" i="1" s="1"/>
  <c r="ABS30" i="1"/>
  <c r="ABU30" i="1" s="1"/>
  <c r="ADI29" i="1"/>
  <c r="ADK29" i="1" s="1"/>
  <c r="ADC29" i="1"/>
  <c r="ADE29" i="1" s="1"/>
  <c r="ACW29" i="1"/>
  <c r="ACY29" i="1" s="1"/>
  <c r="ACS29" i="1"/>
  <c r="ACQ29" i="1"/>
  <c r="ACK29" i="1"/>
  <c r="ACM29" i="1" s="1"/>
  <c r="ACE29" i="1"/>
  <c r="ACG29" i="1" s="1"/>
  <c r="ABY29" i="1"/>
  <c r="ACA29" i="1" s="1"/>
  <c r="ABU29" i="1"/>
  <c r="ABS29" i="1"/>
  <c r="ADI28" i="1"/>
  <c r="ADK28" i="1" s="1"/>
  <c r="ADC28" i="1"/>
  <c r="ADE28" i="1" s="1"/>
  <c r="ACW28" i="1"/>
  <c r="ACY28" i="1" s="1"/>
  <c r="ACS28" i="1"/>
  <c r="ACQ28" i="1"/>
  <c r="ACK28" i="1"/>
  <c r="ACM28" i="1" s="1"/>
  <c r="ACE28" i="1"/>
  <c r="ACG28" i="1" s="1"/>
  <c r="ABY28" i="1"/>
  <c r="ACA28" i="1" s="1"/>
  <c r="ABS28" i="1"/>
  <c r="ABU28" i="1" s="1"/>
  <c r="ADI27" i="1"/>
  <c r="ADK27" i="1" s="1"/>
  <c r="ADC27" i="1"/>
  <c r="ADE27" i="1" s="1"/>
  <c r="ACW27" i="1"/>
  <c r="ACY27" i="1" s="1"/>
  <c r="ACQ27" i="1"/>
  <c r="ACS27" i="1" s="1"/>
  <c r="ACK27" i="1"/>
  <c r="ACM27" i="1" s="1"/>
  <c r="ACE27" i="1"/>
  <c r="ACG27" i="1" s="1"/>
  <c r="ABY27" i="1"/>
  <c r="ACA27" i="1" s="1"/>
  <c r="ABU27" i="1"/>
  <c r="ABS27" i="1"/>
  <c r="ADI26" i="1"/>
  <c r="ADK26" i="1" s="1"/>
  <c r="ADC26" i="1"/>
  <c r="ADE26" i="1" s="1"/>
  <c r="ACW26" i="1"/>
  <c r="ACY26" i="1" s="1"/>
  <c r="ACS26" i="1"/>
  <c r="ACQ26" i="1"/>
  <c r="ACK26" i="1"/>
  <c r="ACM26" i="1" s="1"/>
  <c r="ACE26" i="1"/>
  <c r="ACG26" i="1" s="1"/>
  <c r="ABY26" i="1"/>
  <c r="ACA26" i="1" s="1"/>
  <c r="ABU26" i="1"/>
  <c r="ABS26" i="1"/>
  <c r="ADI25" i="1"/>
  <c r="ADK25" i="1" s="1"/>
  <c r="ADC25" i="1"/>
  <c r="ADE25" i="1" s="1"/>
  <c r="ACW25" i="1"/>
  <c r="ACY25" i="1" s="1"/>
  <c r="ACQ25" i="1"/>
  <c r="ACS25" i="1" s="1"/>
  <c r="ACK25" i="1"/>
  <c r="ACM25" i="1" s="1"/>
  <c r="ACE25" i="1"/>
  <c r="ACG25" i="1" s="1"/>
  <c r="ABY25" i="1"/>
  <c r="ACA25" i="1" s="1"/>
  <c r="ABU25" i="1"/>
  <c r="ABS25" i="1"/>
  <c r="ADI24" i="1"/>
  <c r="ADK24" i="1" s="1"/>
  <c r="ADC24" i="1"/>
  <c r="ADE24" i="1" s="1"/>
  <c r="ACW24" i="1"/>
  <c r="ACY24" i="1" s="1"/>
  <c r="ACQ24" i="1"/>
  <c r="ACS24" i="1" s="1"/>
  <c r="ACK24" i="1"/>
  <c r="ACM24" i="1" s="1"/>
  <c r="ACE24" i="1"/>
  <c r="ACG24" i="1" s="1"/>
  <c r="ABY24" i="1"/>
  <c r="ACA24" i="1" s="1"/>
  <c r="ABS24" i="1"/>
  <c r="ABU24" i="1" s="1"/>
  <c r="ADI23" i="1"/>
  <c r="ADK23" i="1" s="1"/>
  <c r="ADC23" i="1"/>
  <c r="ADE23" i="1" s="1"/>
  <c r="ACW23" i="1"/>
  <c r="ACY23" i="1" s="1"/>
  <c r="ACQ23" i="1"/>
  <c r="ACS23" i="1" s="1"/>
  <c r="ACK23" i="1"/>
  <c r="ACM23" i="1" s="1"/>
  <c r="ACE23" i="1"/>
  <c r="ACG23" i="1" s="1"/>
  <c r="ABY23" i="1"/>
  <c r="ACA23" i="1" s="1"/>
  <c r="ABU23" i="1"/>
  <c r="ABS23" i="1"/>
  <c r="ADI22" i="1"/>
  <c r="ADK22" i="1" s="1"/>
  <c r="ADC22" i="1"/>
  <c r="ADE22" i="1" s="1"/>
  <c r="ACW22" i="1"/>
  <c r="ACY22" i="1" s="1"/>
  <c r="ACS22" i="1"/>
  <c r="ACQ22" i="1"/>
  <c r="ACK22" i="1"/>
  <c r="ACM22" i="1" s="1"/>
  <c r="ACE22" i="1"/>
  <c r="ACG22" i="1" s="1"/>
  <c r="ABY22" i="1"/>
  <c r="ACA22" i="1" s="1"/>
  <c r="ABU22" i="1"/>
  <c r="ABS22" i="1"/>
  <c r="ADI21" i="1"/>
  <c r="ADK21" i="1" s="1"/>
  <c r="ADC21" i="1"/>
  <c r="ADE21" i="1" s="1"/>
  <c r="ACW21" i="1"/>
  <c r="ACY21" i="1" s="1"/>
  <c r="ACQ21" i="1"/>
  <c r="ACS21" i="1" s="1"/>
  <c r="ACK21" i="1"/>
  <c r="ACM21" i="1" s="1"/>
  <c r="ACE21" i="1"/>
  <c r="ACG21" i="1" s="1"/>
  <c r="ABY21" i="1"/>
  <c r="ACA21" i="1" s="1"/>
  <c r="ABU21" i="1"/>
  <c r="ABS21" i="1"/>
  <c r="ADI20" i="1"/>
  <c r="ADK20" i="1" s="1"/>
  <c r="ADC20" i="1"/>
  <c r="ADE20" i="1" s="1"/>
  <c r="ACW20" i="1"/>
  <c r="ACY20" i="1" s="1"/>
  <c r="ACQ20" i="1"/>
  <c r="ACS20" i="1" s="1"/>
  <c r="ACK20" i="1"/>
  <c r="ACM20" i="1" s="1"/>
  <c r="ACE20" i="1"/>
  <c r="ACG20" i="1" s="1"/>
  <c r="ABY20" i="1"/>
  <c r="ACA20" i="1" s="1"/>
  <c r="ABS20" i="1"/>
  <c r="ABU20" i="1" s="1"/>
  <c r="ADI19" i="1"/>
  <c r="ADK19" i="1" s="1"/>
  <c r="ADC19" i="1"/>
  <c r="ADE19" i="1" s="1"/>
  <c r="ACW19" i="1"/>
  <c r="ACY19" i="1" s="1"/>
  <c r="ACQ19" i="1"/>
  <c r="ACS19" i="1" s="1"/>
  <c r="ACK19" i="1"/>
  <c r="ACM19" i="1" s="1"/>
  <c r="ACE19" i="1"/>
  <c r="ACG19" i="1" s="1"/>
  <c r="ABY19" i="1"/>
  <c r="ACA19" i="1" s="1"/>
  <c r="ABU19" i="1"/>
  <c r="ABS19" i="1"/>
  <c r="ADI18" i="1"/>
  <c r="ADK18" i="1" s="1"/>
  <c r="ADC18" i="1"/>
  <c r="ADE18" i="1" s="1"/>
  <c r="ACW18" i="1"/>
  <c r="ACY18" i="1" s="1"/>
  <c r="ACQ18" i="1"/>
  <c r="ACS18" i="1" s="1"/>
  <c r="ACK18" i="1"/>
  <c r="ACM18" i="1" s="1"/>
  <c r="ACE18" i="1"/>
  <c r="ACG18" i="1" s="1"/>
  <c r="ABY18" i="1"/>
  <c r="ACA18" i="1" s="1"/>
  <c r="ABU18" i="1"/>
  <c r="ABS18" i="1"/>
  <c r="ADI17" i="1"/>
  <c r="ADK17" i="1" s="1"/>
  <c r="ADC17" i="1"/>
  <c r="ADE17" i="1" s="1"/>
  <c r="ACW17" i="1"/>
  <c r="ACY17" i="1" s="1"/>
  <c r="ACQ17" i="1"/>
  <c r="ACS17" i="1" s="1"/>
  <c r="ACK17" i="1"/>
  <c r="ACM17" i="1" s="1"/>
  <c r="ACE17" i="1"/>
  <c r="ACG17" i="1" s="1"/>
  <c r="ABY17" i="1"/>
  <c r="ACA17" i="1" s="1"/>
  <c r="ABU17" i="1"/>
  <c r="ABS17" i="1"/>
  <c r="ADI16" i="1"/>
  <c r="ADK16" i="1" s="1"/>
  <c r="ADC16" i="1"/>
  <c r="ADE16" i="1" s="1"/>
  <c r="ACW16" i="1"/>
  <c r="ACY16" i="1" s="1"/>
  <c r="ACQ16" i="1"/>
  <c r="ACS16" i="1" s="1"/>
  <c r="ACK16" i="1"/>
  <c r="ACM16" i="1" s="1"/>
  <c r="ACE16" i="1"/>
  <c r="ACG16" i="1" s="1"/>
  <c r="ABY16" i="1"/>
  <c r="ACA16" i="1" s="1"/>
  <c r="ABS16" i="1"/>
  <c r="ABU16" i="1" s="1"/>
  <c r="ADI15" i="1"/>
  <c r="ADK15" i="1" s="1"/>
  <c r="ADC15" i="1"/>
  <c r="ADE15" i="1" s="1"/>
  <c r="ACW15" i="1"/>
  <c r="ACY15" i="1" s="1"/>
  <c r="ACQ15" i="1"/>
  <c r="ACS15" i="1" s="1"/>
  <c r="ACK15" i="1"/>
  <c r="ACM15" i="1" s="1"/>
  <c r="ACE15" i="1"/>
  <c r="ACG15" i="1" s="1"/>
  <c r="ABY15" i="1"/>
  <c r="ACA15" i="1" s="1"/>
  <c r="ABU15" i="1"/>
  <c r="ABS15" i="1"/>
  <c r="ADI14" i="1"/>
  <c r="ADK14" i="1" s="1"/>
  <c r="ADC14" i="1"/>
  <c r="ADE14" i="1" s="1"/>
  <c r="ACW14" i="1"/>
  <c r="ACY14" i="1" s="1"/>
  <c r="ACQ14" i="1"/>
  <c r="ACS14" i="1" s="1"/>
  <c r="ACK14" i="1"/>
  <c r="ACM14" i="1" s="1"/>
  <c r="ACE14" i="1"/>
  <c r="ACG14" i="1" s="1"/>
  <c r="ABY14" i="1"/>
  <c r="ACA14" i="1" s="1"/>
  <c r="ABU14" i="1"/>
  <c r="ABS14" i="1"/>
  <c r="ADI13" i="1"/>
  <c r="ADK13" i="1" s="1"/>
  <c r="ADC13" i="1"/>
  <c r="ADE13" i="1" s="1"/>
  <c r="ACW13" i="1"/>
  <c r="ACY13" i="1" s="1"/>
  <c r="ACQ13" i="1"/>
  <c r="ACS13" i="1" s="1"/>
  <c r="ACK13" i="1"/>
  <c r="ACM13" i="1" s="1"/>
  <c r="ACG13" i="1"/>
  <c r="ACE13" i="1"/>
  <c r="ACA13" i="1"/>
  <c r="ABY13" i="1"/>
  <c r="ABS13" i="1"/>
  <c r="ABU13" i="1" s="1"/>
  <c r="ADI12" i="1"/>
  <c r="ADK12" i="1" s="1"/>
  <c r="ADC12" i="1"/>
  <c r="ADE12" i="1" s="1"/>
  <c r="ACW12" i="1"/>
  <c r="ACY12" i="1" s="1"/>
  <c r="ACQ12" i="1"/>
  <c r="ACS12" i="1" s="1"/>
  <c r="ACK12" i="1"/>
  <c r="ACM12" i="1" s="1"/>
  <c r="ACE12" i="1"/>
  <c r="ACG12" i="1" s="1"/>
  <c r="ABY12" i="1"/>
  <c r="ACA12" i="1" s="1"/>
  <c r="ABS12" i="1"/>
  <c r="ABU12" i="1" s="1"/>
  <c r="ADI11" i="1"/>
  <c r="ADK11" i="1" s="1"/>
  <c r="ADC11" i="1"/>
  <c r="ADE11" i="1" s="1"/>
  <c r="ACW11" i="1"/>
  <c r="ACY11" i="1" s="1"/>
  <c r="ACQ11" i="1"/>
  <c r="ACS11" i="1" s="1"/>
  <c r="ACK11" i="1"/>
  <c r="ACM11" i="1" s="1"/>
  <c r="ACG11" i="1"/>
  <c r="ACE11" i="1"/>
  <c r="ACA11" i="1"/>
  <c r="ABY11" i="1"/>
  <c r="ABU11" i="1"/>
  <c r="ABS11" i="1"/>
  <c r="ADI10" i="1"/>
  <c r="ADK10" i="1" s="1"/>
  <c r="ADC10" i="1"/>
  <c r="ADE10" i="1" s="1"/>
  <c r="ACW10" i="1"/>
  <c r="ACY10" i="1" s="1"/>
  <c r="ACQ10" i="1"/>
  <c r="ACS10" i="1" s="1"/>
  <c r="ACK10" i="1"/>
  <c r="ACM10" i="1" s="1"/>
  <c r="ACE10" i="1"/>
  <c r="ACG10" i="1" s="1"/>
  <c r="ABY10" i="1"/>
  <c r="ACA10" i="1" s="1"/>
  <c r="ABS10" i="1"/>
  <c r="ABU10" i="1" s="1"/>
  <c r="ADI9" i="1"/>
  <c r="ADK9" i="1" s="1"/>
  <c r="ADC9" i="1"/>
  <c r="ADE9" i="1" s="1"/>
  <c r="ACW9" i="1"/>
  <c r="ACY9" i="1" s="1"/>
  <c r="ACQ9" i="1"/>
  <c r="ACS9" i="1" s="1"/>
  <c r="ACK9" i="1"/>
  <c r="ACM9" i="1" s="1"/>
  <c r="ACE9" i="1"/>
  <c r="ACG9" i="1" s="1"/>
  <c r="ACA9" i="1"/>
  <c r="ABY9" i="1"/>
  <c r="ABU9" i="1"/>
  <c r="ABS9" i="1"/>
  <c r="ADI8" i="1"/>
  <c r="ADK8" i="1" s="1"/>
  <c r="ADC8" i="1"/>
  <c r="ADE8" i="1" s="1"/>
  <c r="ACW8" i="1"/>
  <c r="ACY8" i="1" s="1"/>
  <c r="ACQ8" i="1"/>
  <c r="ACS8" i="1" s="1"/>
  <c r="ACK8" i="1"/>
  <c r="ACM8" i="1" s="1"/>
  <c r="ACE8" i="1"/>
  <c r="ACG8" i="1" s="1"/>
  <c r="ABY8" i="1"/>
  <c r="ACA8" i="1" s="1"/>
  <c r="ABS8" i="1"/>
  <c r="ABU8" i="1" s="1"/>
  <c r="ADI7" i="1"/>
  <c r="ADK7" i="1" s="1"/>
  <c r="ADC7" i="1"/>
  <c r="ADE7" i="1" s="1"/>
  <c r="ACW7" i="1"/>
  <c r="ACY7" i="1" s="1"/>
  <c r="ACQ7" i="1"/>
  <c r="ACS7" i="1" s="1"/>
  <c r="ACK7" i="1"/>
  <c r="ACM7" i="1" s="1"/>
  <c r="ACE7" i="1"/>
  <c r="ACG7" i="1" s="1"/>
  <c r="ABY7" i="1"/>
  <c r="ACA7" i="1" s="1"/>
  <c r="ABU7" i="1"/>
  <c r="ABS7" i="1"/>
  <c r="ADI6" i="1"/>
  <c r="ADK6" i="1" s="1"/>
  <c r="ADC6" i="1"/>
  <c r="ADE6" i="1" s="1"/>
  <c r="ACW6" i="1"/>
  <c r="ACY6" i="1" s="1"/>
  <c r="ACQ6" i="1"/>
  <c r="ACS6" i="1" s="1"/>
  <c r="ACK6" i="1"/>
  <c r="ACM6" i="1" s="1"/>
  <c r="ACE6" i="1"/>
  <c r="ACG6" i="1" s="1"/>
  <c r="ABY6" i="1"/>
  <c r="ACA6" i="1" s="1"/>
  <c r="ABS6" i="1"/>
  <c r="ABU6" i="1" s="1"/>
  <c r="ADI5" i="1"/>
  <c r="ADK5" i="1" s="1"/>
  <c r="ADC5" i="1"/>
  <c r="ACW5" i="1"/>
  <c r="ACQ5" i="1"/>
  <c r="ACK5" i="1"/>
  <c r="ACM5" i="1" s="1"/>
  <c r="ACG5" i="1"/>
  <c r="ACE5" i="1"/>
  <c r="ABY5" i="1"/>
  <c r="ACA5" i="1" s="1"/>
  <c r="ABS5" i="1"/>
  <c r="ABU5" i="1" s="1"/>
  <c r="ABO34" i="1"/>
  <c r="ABM34" i="1"/>
  <c r="ABG34" i="1"/>
  <c r="ABI34" i="1" s="1"/>
  <c r="ABA34" i="1"/>
  <c r="ABC34" i="1" s="1"/>
  <c r="AAU34" i="1"/>
  <c r="AAW34" i="1" s="1"/>
  <c r="ABM33" i="1"/>
  <c r="ABO33" i="1" s="1"/>
  <c r="ABG33" i="1"/>
  <c r="ABI33" i="1" s="1"/>
  <c r="ABA33" i="1"/>
  <c r="ABC33" i="1" s="1"/>
  <c r="AAU33" i="1"/>
  <c r="AAW33" i="1" s="1"/>
  <c r="ABO32" i="1"/>
  <c r="ABM32" i="1"/>
  <c r="ABG32" i="1"/>
  <c r="ABI32" i="1" s="1"/>
  <c r="ABA32" i="1"/>
  <c r="ABC32" i="1" s="1"/>
  <c r="AAU32" i="1"/>
  <c r="AAW32" i="1" s="1"/>
  <c r="ABO31" i="1"/>
  <c r="ABM31" i="1"/>
  <c r="ABG31" i="1"/>
  <c r="ABI31" i="1" s="1"/>
  <c r="ABA31" i="1"/>
  <c r="ABC31" i="1" s="1"/>
  <c r="AAU31" i="1"/>
  <c r="AAW31" i="1" s="1"/>
  <c r="ABM30" i="1"/>
  <c r="ABO30" i="1" s="1"/>
  <c r="ABG30" i="1"/>
  <c r="ABI30" i="1" s="1"/>
  <c r="ABA30" i="1"/>
  <c r="ABC30" i="1" s="1"/>
  <c r="AAU30" i="1"/>
  <c r="AAW30" i="1" s="1"/>
  <c r="ABO29" i="1"/>
  <c r="ABM29" i="1"/>
  <c r="ABG29" i="1"/>
  <c r="ABI29" i="1" s="1"/>
  <c r="ABA29" i="1"/>
  <c r="ABC29" i="1" s="1"/>
  <c r="AAU29" i="1"/>
  <c r="AAW29" i="1" s="1"/>
  <c r="ABM28" i="1"/>
  <c r="ABO28" i="1" s="1"/>
  <c r="ABG28" i="1"/>
  <c r="ABI28" i="1" s="1"/>
  <c r="ABC28" i="1"/>
  <c r="ABA28" i="1"/>
  <c r="AAU28" i="1"/>
  <c r="AAW28" i="1" s="1"/>
  <c r="ABM27" i="1"/>
  <c r="ABO27" i="1" s="1"/>
  <c r="ABG27" i="1"/>
  <c r="ABI27" i="1" s="1"/>
  <c r="ABA27" i="1"/>
  <c r="ABC27" i="1" s="1"/>
  <c r="AAU27" i="1"/>
  <c r="AAW27" i="1" s="1"/>
  <c r="ABO26" i="1"/>
  <c r="ABM26" i="1"/>
  <c r="ABG26" i="1"/>
  <c r="ABI26" i="1" s="1"/>
  <c r="ABA26" i="1"/>
  <c r="ABC26" i="1" s="1"/>
  <c r="AAU26" i="1"/>
  <c r="AAW26" i="1" s="1"/>
  <c r="ABM25" i="1"/>
  <c r="ABO25" i="1" s="1"/>
  <c r="ABG25" i="1"/>
  <c r="ABI25" i="1" s="1"/>
  <c r="ABA25" i="1"/>
  <c r="ABC25" i="1" s="1"/>
  <c r="AAU25" i="1"/>
  <c r="AAW25" i="1" s="1"/>
  <c r="ABO24" i="1"/>
  <c r="ABM24" i="1"/>
  <c r="ABG24" i="1"/>
  <c r="ABI24" i="1" s="1"/>
  <c r="ABA24" i="1"/>
  <c r="ABC24" i="1" s="1"/>
  <c r="AAU24" i="1"/>
  <c r="AAW24" i="1" s="1"/>
  <c r="ABO23" i="1"/>
  <c r="ABM23" i="1"/>
  <c r="ABG23" i="1"/>
  <c r="ABI23" i="1" s="1"/>
  <c r="ABA23" i="1"/>
  <c r="ABC23" i="1" s="1"/>
  <c r="AAU23" i="1"/>
  <c r="AAW23" i="1" s="1"/>
  <c r="ABM22" i="1"/>
  <c r="ABO22" i="1" s="1"/>
  <c r="ABG22" i="1"/>
  <c r="ABI22" i="1" s="1"/>
  <c r="ABA22" i="1"/>
  <c r="ABC22" i="1" s="1"/>
  <c r="AAU22" i="1"/>
  <c r="AAW22" i="1" s="1"/>
  <c r="ABO21" i="1"/>
  <c r="ABM21" i="1"/>
  <c r="ABG21" i="1"/>
  <c r="ABI21" i="1" s="1"/>
  <c r="ABA21" i="1"/>
  <c r="ABC21" i="1" s="1"/>
  <c r="AAU21" i="1"/>
  <c r="AAW21" i="1" s="1"/>
  <c r="ABM20" i="1"/>
  <c r="ABO20" i="1" s="1"/>
  <c r="ABG20" i="1"/>
  <c r="ABI20" i="1" s="1"/>
  <c r="ABC20" i="1"/>
  <c r="ABA20" i="1"/>
  <c r="AAU20" i="1"/>
  <c r="AAW20" i="1" s="1"/>
  <c r="ABM19" i="1"/>
  <c r="ABO19" i="1" s="1"/>
  <c r="ABG19" i="1"/>
  <c r="ABI19" i="1" s="1"/>
  <c r="ABA19" i="1"/>
  <c r="ABC19" i="1" s="1"/>
  <c r="AAU19" i="1"/>
  <c r="AAW19" i="1" s="1"/>
  <c r="ABO18" i="1"/>
  <c r="ABM18" i="1"/>
  <c r="ABG18" i="1"/>
  <c r="ABI18" i="1" s="1"/>
  <c r="ABA18" i="1"/>
  <c r="ABC18" i="1" s="1"/>
  <c r="AAU18" i="1"/>
  <c r="AAW18" i="1" s="1"/>
  <c r="ABM17" i="1"/>
  <c r="ABO17" i="1" s="1"/>
  <c r="ABG17" i="1"/>
  <c r="ABI17" i="1" s="1"/>
  <c r="ABA17" i="1"/>
  <c r="ABC17" i="1" s="1"/>
  <c r="AAU17" i="1"/>
  <c r="AAW17" i="1" s="1"/>
  <c r="ABO16" i="1"/>
  <c r="ABM16" i="1"/>
  <c r="ABG16" i="1"/>
  <c r="ABI16" i="1" s="1"/>
  <c r="ABA16" i="1"/>
  <c r="ABC16" i="1" s="1"/>
  <c r="AAU16" i="1"/>
  <c r="AAW16" i="1" s="1"/>
  <c r="ABM15" i="1"/>
  <c r="ABO15" i="1" s="1"/>
  <c r="ABG15" i="1"/>
  <c r="ABI15" i="1" s="1"/>
  <c r="ABC15" i="1"/>
  <c r="ABA15" i="1"/>
  <c r="AAU15" i="1"/>
  <c r="AAW15" i="1" s="1"/>
  <c r="ABM14" i="1"/>
  <c r="ABO14" i="1" s="1"/>
  <c r="ABG14" i="1"/>
  <c r="ABI14" i="1" s="1"/>
  <c r="ABA14" i="1"/>
  <c r="ABC14" i="1" s="1"/>
  <c r="AAU14" i="1"/>
  <c r="AAW14" i="1" s="1"/>
  <c r="ABM13" i="1"/>
  <c r="ABO13" i="1" s="1"/>
  <c r="ABG13" i="1"/>
  <c r="ABI13" i="1" s="1"/>
  <c r="ABA13" i="1"/>
  <c r="ABC13" i="1" s="1"/>
  <c r="AAU13" i="1"/>
  <c r="AAW13" i="1" s="1"/>
  <c r="ABM12" i="1"/>
  <c r="ABO12" i="1" s="1"/>
  <c r="ABG12" i="1"/>
  <c r="ABI12" i="1" s="1"/>
  <c r="ABC12" i="1"/>
  <c r="ABA12" i="1"/>
  <c r="AAU12" i="1"/>
  <c r="AAW12" i="1" s="1"/>
  <c r="ABM11" i="1"/>
  <c r="ABO11" i="1" s="1"/>
  <c r="ABG11" i="1"/>
  <c r="ABI11" i="1" s="1"/>
  <c r="ABA11" i="1"/>
  <c r="ABC11" i="1" s="1"/>
  <c r="AAU11" i="1"/>
  <c r="AAW11" i="1" s="1"/>
  <c r="ABO10" i="1"/>
  <c r="ABM10" i="1"/>
  <c r="ABG10" i="1"/>
  <c r="ABI10" i="1" s="1"/>
  <c r="ABA10" i="1"/>
  <c r="ABC10" i="1" s="1"/>
  <c r="AAU10" i="1"/>
  <c r="AAW10" i="1" s="1"/>
  <c r="ABM9" i="1"/>
  <c r="ABO9" i="1" s="1"/>
  <c r="ABG9" i="1"/>
  <c r="ABI9" i="1" s="1"/>
  <c r="ABA9" i="1"/>
  <c r="ABC9" i="1" s="1"/>
  <c r="AAU9" i="1"/>
  <c r="AAW9" i="1" s="1"/>
  <c r="ABM8" i="1"/>
  <c r="ABO8" i="1" s="1"/>
  <c r="ABG8" i="1"/>
  <c r="ABI8" i="1" s="1"/>
  <c r="ABC8" i="1"/>
  <c r="ABA8" i="1"/>
  <c r="AAU8" i="1"/>
  <c r="AAW8" i="1" s="1"/>
  <c r="ABM7" i="1"/>
  <c r="ABO7" i="1" s="1"/>
  <c r="ABG7" i="1"/>
  <c r="ABI7" i="1" s="1"/>
  <c r="ABA7" i="1"/>
  <c r="ABC7" i="1" s="1"/>
  <c r="AAU7" i="1"/>
  <c r="AAW7" i="1" s="1"/>
  <c r="ABO6" i="1"/>
  <c r="ABM6" i="1"/>
  <c r="ABG6" i="1"/>
  <c r="ABI6" i="1" s="1"/>
  <c r="ABA6" i="1"/>
  <c r="ABC6" i="1" s="1"/>
  <c r="AAU6" i="1"/>
  <c r="AAW6" i="1" s="1"/>
  <c r="ABA5" i="1"/>
  <c r="AAU5" i="1"/>
  <c r="AAO34" i="1"/>
  <c r="AAQ34" i="1" s="1"/>
  <c r="AAI34" i="1"/>
  <c r="AAK34" i="1" s="1"/>
  <c r="AAQ33" i="1"/>
  <c r="AAO33" i="1"/>
  <c r="AAI33" i="1"/>
  <c r="AAK33" i="1" s="1"/>
  <c r="AAO32" i="1"/>
  <c r="AAQ32" i="1" s="1"/>
  <c r="AAI32" i="1"/>
  <c r="AAK32" i="1" s="1"/>
  <c r="AAO31" i="1"/>
  <c r="AAQ31" i="1" s="1"/>
  <c r="AAI31" i="1"/>
  <c r="AAK31" i="1" s="1"/>
  <c r="AAO30" i="1"/>
  <c r="AAQ30" i="1" s="1"/>
  <c r="AAI30" i="1"/>
  <c r="AAK30" i="1" s="1"/>
  <c r="AAO29" i="1"/>
  <c r="AAQ29" i="1" s="1"/>
  <c r="AAI29" i="1"/>
  <c r="AAK29" i="1" s="1"/>
  <c r="AAO28" i="1"/>
  <c r="AAQ28" i="1" s="1"/>
  <c r="AAI28" i="1"/>
  <c r="AAK28" i="1" s="1"/>
  <c r="AAO27" i="1"/>
  <c r="AAQ27" i="1" s="1"/>
  <c r="AAI27" i="1"/>
  <c r="AAK27" i="1" s="1"/>
  <c r="AAO26" i="1"/>
  <c r="AAQ26" i="1" s="1"/>
  <c r="AAI26" i="1"/>
  <c r="AAK26" i="1" s="1"/>
  <c r="AAQ25" i="1"/>
  <c r="AAO25" i="1"/>
  <c r="AAI25" i="1"/>
  <c r="AAK25" i="1" s="1"/>
  <c r="AAO24" i="1"/>
  <c r="AAQ24" i="1" s="1"/>
  <c r="AAI24" i="1"/>
  <c r="AAK24" i="1" s="1"/>
  <c r="AAO23" i="1"/>
  <c r="AAQ23" i="1" s="1"/>
  <c r="AAI23" i="1"/>
  <c r="AAK23" i="1" s="1"/>
  <c r="AAO22" i="1"/>
  <c r="AAQ22" i="1" s="1"/>
  <c r="AAI22" i="1"/>
  <c r="AAK22" i="1" s="1"/>
  <c r="AAO21" i="1"/>
  <c r="AAQ21" i="1" s="1"/>
  <c r="AAI21" i="1"/>
  <c r="AAK21" i="1" s="1"/>
  <c r="AAO20" i="1"/>
  <c r="AAQ20" i="1" s="1"/>
  <c r="AAI20" i="1"/>
  <c r="AAK20" i="1" s="1"/>
  <c r="AAO19" i="1"/>
  <c r="AAQ19" i="1" s="1"/>
  <c r="AAI19" i="1"/>
  <c r="AAK19" i="1" s="1"/>
  <c r="AAO18" i="1"/>
  <c r="AAQ18" i="1" s="1"/>
  <c r="AAI18" i="1"/>
  <c r="AAK18" i="1" s="1"/>
  <c r="AAO17" i="1"/>
  <c r="AAQ17" i="1" s="1"/>
  <c r="AAI17" i="1"/>
  <c r="AAK17" i="1" s="1"/>
  <c r="AAO16" i="1"/>
  <c r="AAQ16" i="1" s="1"/>
  <c r="AAI16" i="1"/>
  <c r="AAK16" i="1" s="1"/>
  <c r="AAO15" i="1"/>
  <c r="AAQ15" i="1" s="1"/>
  <c r="AAI15" i="1"/>
  <c r="AAK15" i="1" s="1"/>
  <c r="AAO14" i="1"/>
  <c r="AAQ14" i="1" s="1"/>
  <c r="AAI14" i="1"/>
  <c r="AAK14" i="1" s="1"/>
  <c r="AAQ13" i="1"/>
  <c r="AAO13" i="1"/>
  <c r="AAI13" i="1"/>
  <c r="AAK13" i="1" s="1"/>
  <c r="AAO12" i="1"/>
  <c r="AAQ12" i="1" s="1"/>
  <c r="AAI12" i="1"/>
  <c r="AAK12" i="1" s="1"/>
  <c r="AAO11" i="1"/>
  <c r="AAQ11" i="1" s="1"/>
  <c r="AAI11" i="1"/>
  <c r="AAK11" i="1" s="1"/>
  <c r="AAI10" i="1"/>
  <c r="AAK10" i="1" s="1"/>
  <c r="AAO9" i="1"/>
  <c r="AAQ9" i="1" s="1"/>
  <c r="AAI9" i="1"/>
  <c r="AAK9" i="1" s="1"/>
  <c r="AAO8" i="1"/>
  <c r="AAQ8" i="1" s="1"/>
  <c r="AAI8" i="1"/>
  <c r="AAK8" i="1" s="1"/>
  <c r="AAO7" i="1"/>
  <c r="AAQ7" i="1" s="1"/>
  <c r="AAI7" i="1"/>
  <c r="AAK7" i="1" s="1"/>
  <c r="AAO6" i="1"/>
  <c r="AAQ6" i="1" s="1"/>
  <c r="AAI6" i="1"/>
  <c r="AAK6" i="1" s="1"/>
  <c r="AAO5" i="1"/>
  <c r="AAI5" i="1"/>
  <c r="AAK5" i="1" s="1"/>
  <c r="AAE34" i="1"/>
  <c r="AAC34" i="1"/>
  <c r="AAC33" i="1"/>
  <c r="AAE33" i="1" s="1"/>
  <c r="AAC32" i="1"/>
  <c r="AAE32" i="1" s="1"/>
  <c r="AAC31" i="1"/>
  <c r="AAE31" i="1" s="1"/>
  <c r="AAE30" i="1"/>
  <c r="AAC30" i="1"/>
  <c r="AAC29" i="1"/>
  <c r="AAE29" i="1" s="1"/>
  <c r="AAC28" i="1"/>
  <c r="AAE28" i="1" s="1"/>
  <c r="AAC27" i="1"/>
  <c r="AAE27" i="1" s="1"/>
  <c r="AAE26" i="1"/>
  <c r="AAC26" i="1"/>
  <c r="AAC25" i="1"/>
  <c r="AAE25" i="1" s="1"/>
  <c r="AAC24" i="1"/>
  <c r="AAE24" i="1" s="1"/>
  <c r="AAC23" i="1"/>
  <c r="AAE23" i="1" s="1"/>
  <c r="AAC22" i="1"/>
  <c r="AAE22" i="1" s="1"/>
  <c r="AAC21" i="1"/>
  <c r="AAE21" i="1" s="1"/>
  <c r="AAC20" i="1"/>
  <c r="AAE20" i="1" s="1"/>
  <c r="AAC19" i="1"/>
  <c r="AAE19" i="1" s="1"/>
  <c r="AAC18" i="1"/>
  <c r="AAE18" i="1" s="1"/>
  <c r="AAC17" i="1"/>
  <c r="AAE17" i="1" s="1"/>
  <c r="AAC16" i="1"/>
  <c r="AAE16" i="1" s="1"/>
  <c r="AAC15" i="1"/>
  <c r="AAE15" i="1" s="1"/>
  <c r="AAE14" i="1"/>
  <c r="AAC14" i="1"/>
  <c r="AAC13" i="1"/>
  <c r="AAE13" i="1" s="1"/>
  <c r="AAC12" i="1"/>
  <c r="AAE12" i="1" s="1"/>
  <c r="AAC11" i="1"/>
  <c r="AAE11" i="1" s="1"/>
  <c r="AAE10" i="1"/>
  <c r="AAC10" i="1"/>
  <c r="AAC9" i="1"/>
  <c r="AAE9" i="1" s="1"/>
  <c r="AAC8" i="1"/>
  <c r="AAE8" i="1" s="1"/>
  <c r="AAC7" i="1"/>
  <c r="AAE7" i="1" s="1"/>
  <c r="AAC6" i="1"/>
  <c r="AAE6" i="1" s="1"/>
  <c r="AAC5" i="1"/>
  <c r="ZP11" i="1"/>
  <c r="ZP10" i="1"/>
  <c r="ZQ10" i="1" s="1"/>
  <c r="ZS10" i="1" s="1"/>
  <c r="ZP9" i="1"/>
  <c r="ZP8" i="1"/>
  <c r="ZQ8" i="1" s="1"/>
  <c r="ZS8" i="1" s="1"/>
  <c r="ZP5" i="1"/>
  <c r="ZJ11" i="1"/>
  <c r="ZJ8" i="1"/>
  <c r="ZK8" i="1" s="1"/>
  <c r="ZM8" i="1" s="1"/>
  <c r="ZD7" i="1"/>
  <c r="YL8" i="1"/>
  <c r="YF16" i="1"/>
  <c r="YF13" i="1"/>
  <c r="YG13" i="1" s="1"/>
  <c r="YI13" i="1" s="1"/>
  <c r="YF10" i="1"/>
  <c r="YF7" i="1"/>
  <c r="YF6" i="1"/>
  <c r="YF5" i="1"/>
  <c r="YG5" i="1" s="1"/>
  <c r="YI5" i="1" s="1"/>
  <c r="XZ5" i="1"/>
  <c r="YA5" i="1" s="1"/>
  <c r="YC5" i="1" s="1"/>
  <c r="XT9" i="1"/>
  <c r="XT7" i="1"/>
  <c r="XN7" i="1"/>
  <c r="XN6" i="1"/>
  <c r="XB7" i="1"/>
  <c r="XB5" i="1"/>
  <c r="WP11" i="1"/>
  <c r="WP5" i="1"/>
  <c r="WJ16" i="1"/>
  <c r="WJ15" i="1"/>
  <c r="WJ14" i="1"/>
  <c r="WJ8" i="1"/>
  <c r="ZW34" i="1"/>
  <c r="ZY34" i="1" s="1"/>
  <c r="ZQ34" i="1"/>
  <c r="ZS34" i="1" s="1"/>
  <c r="ZK34" i="1"/>
  <c r="ZM34" i="1" s="1"/>
  <c r="ZE34" i="1"/>
  <c r="ZG34" i="1" s="1"/>
  <c r="YY34" i="1"/>
  <c r="ZA34" i="1" s="1"/>
  <c r="YS34" i="1"/>
  <c r="YU34" i="1" s="1"/>
  <c r="YM34" i="1"/>
  <c r="YO34" i="1" s="1"/>
  <c r="YG34" i="1"/>
  <c r="YI34" i="1" s="1"/>
  <c r="ZW33" i="1"/>
  <c r="ZY33" i="1" s="1"/>
  <c r="ZQ33" i="1"/>
  <c r="ZS33" i="1" s="1"/>
  <c r="ZK33" i="1"/>
  <c r="ZM33" i="1" s="1"/>
  <c r="ZE33" i="1"/>
  <c r="ZG33" i="1" s="1"/>
  <c r="YY33" i="1"/>
  <c r="ZA33" i="1" s="1"/>
  <c r="YS33" i="1"/>
  <c r="YU33" i="1" s="1"/>
  <c r="YM33" i="1"/>
  <c r="YO33" i="1" s="1"/>
  <c r="YG33" i="1"/>
  <c r="YI33" i="1" s="1"/>
  <c r="ZW32" i="1"/>
  <c r="ZY32" i="1" s="1"/>
  <c r="ZQ32" i="1"/>
  <c r="ZS32" i="1" s="1"/>
  <c r="ZK32" i="1"/>
  <c r="ZM32" i="1" s="1"/>
  <c r="ZE32" i="1"/>
  <c r="ZG32" i="1" s="1"/>
  <c r="YY32" i="1"/>
  <c r="ZA32" i="1" s="1"/>
  <c r="YS32" i="1"/>
  <c r="YU32" i="1" s="1"/>
  <c r="YM32" i="1"/>
  <c r="YO32" i="1" s="1"/>
  <c r="YG32" i="1"/>
  <c r="YI32" i="1" s="1"/>
  <c r="ZW31" i="1"/>
  <c r="ZY31" i="1" s="1"/>
  <c r="ZQ31" i="1"/>
  <c r="ZS31" i="1" s="1"/>
  <c r="ZK31" i="1"/>
  <c r="ZM31" i="1" s="1"/>
  <c r="ZE31" i="1"/>
  <c r="ZG31" i="1" s="1"/>
  <c r="YY31" i="1"/>
  <c r="ZA31" i="1" s="1"/>
  <c r="YS31" i="1"/>
  <c r="YU31" i="1" s="1"/>
  <c r="YM31" i="1"/>
  <c r="YO31" i="1" s="1"/>
  <c r="YG31" i="1"/>
  <c r="YI31" i="1" s="1"/>
  <c r="ZW30" i="1"/>
  <c r="ZY30" i="1" s="1"/>
  <c r="ZQ30" i="1"/>
  <c r="ZS30" i="1" s="1"/>
  <c r="ZK30" i="1"/>
  <c r="ZM30" i="1" s="1"/>
  <c r="ZE30" i="1"/>
  <c r="ZG30" i="1" s="1"/>
  <c r="YY30" i="1"/>
  <c r="ZA30" i="1" s="1"/>
  <c r="YS30" i="1"/>
  <c r="YU30" i="1" s="1"/>
  <c r="YM30" i="1"/>
  <c r="YO30" i="1" s="1"/>
  <c r="YG30" i="1"/>
  <c r="YI30" i="1" s="1"/>
  <c r="ZW29" i="1"/>
  <c r="ZY29" i="1" s="1"/>
  <c r="ZQ29" i="1"/>
  <c r="ZS29" i="1" s="1"/>
  <c r="ZK29" i="1"/>
  <c r="ZM29" i="1" s="1"/>
  <c r="ZE29" i="1"/>
  <c r="ZG29" i="1" s="1"/>
  <c r="YY29" i="1"/>
  <c r="ZA29" i="1" s="1"/>
  <c r="YS29" i="1"/>
  <c r="YU29" i="1" s="1"/>
  <c r="YM29" i="1"/>
  <c r="YO29" i="1" s="1"/>
  <c r="YG29" i="1"/>
  <c r="YI29" i="1" s="1"/>
  <c r="ZW28" i="1"/>
  <c r="ZY28" i="1" s="1"/>
  <c r="ZQ28" i="1"/>
  <c r="ZS28" i="1" s="1"/>
  <c r="ZK28" i="1"/>
  <c r="ZM28" i="1" s="1"/>
  <c r="ZE28" i="1"/>
  <c r="ZG28" i="1" s="1"/>
  <c r="YY28" i="1"/>
  <c r="ZA28" i="1" s="1"/>
  <c r="YS28" i="1"/>
  <c r="YU28" i="1" s="1"/>
  <c r="YM28" i="1"/>
  <c r="YO28" i="1" s="1"/>
  <c r="YG28" i="1"/>
  <c r="YI28" i="1" s="1"/>
  <c r="ZW27" i="1"/>
  <c r="ZY27" i="1" s="1"/>
  <c r="ZQ27" i="1"/>
  <c r="ZS27" i="1" s="1"/>
  <c r="ZK27" i="1"/>
  <c r="ZM27" i="1" s="1"/>
  <c r="ZE27" i="1"/>
  <c r="ZG27" i="1" s="1"/>
  <c r="YY27" i="1"/>
  <c r="ZA27" i="1" s="1"/>
  <c r="YS27" i="1"/>
  <c r="YU27" i="1" s="1"/>
  <c r="YM27" i="1"/>
  <c r="YO27" i="1" s="1"/>
  <c r="YG27" i="1"/>
  <c r="YI27" i="1" s="1"/>
  <c r="ZW26" i="1"/>
  <c r="ZY26" i="1" s="1"/>
  <c r="ZQ26" i="1"/>
  <c r="ZS26" i="1" s="1"/>
  <c r="ZK26" i="1"/>
  <c r="ZM26" i="1" s="1"/>
  <c r="ZE26" i="1"/>
  <c r="ZG26" i="1" s="1"/>
  <c r="YY26" i="1"/>
  <c r="ZA26" i="1" s="1"/>
  <c r="YS26" i="1"/>
  <c r="YU26" i="1" s="1"/>
  <c r="YM26" i="1"/>
  <c r="YO26" i="1" s="1"/>
  <c r="YG26" i="1"/>
  <c r="YI26" i="1" s="1"/>
  <c r="ZW25" i="1"/>
  <c r="ZY25" i="1" s="1"/>
  <c r="ZQ25" i="1"/>
  <c r="ZS25" i="1" s="1"/>
  <c r="ZK25" i="1"/>
  <c r="ZM25" i="1" s="1"/>
  <c r="ZE25" i="1"/>
  <c r="ZG25" i="1" s="1"/>
  <c r="YY25" i="1"/>
  <c r="ZA25" i="1" s="1"/>
  <c r="YS25" i="1"/>
  <c r="YU25" i="1" s="1"/>
  <c r="YM25" i="1"/>
  <c r="YO25" i="1" s="1"/>
  <c r="YG25" i="1"/>
  <c r="YI25" i="1" s="1"/>
  <c r="ZW24" i="1"/>
  <c r="ZY24" i="1" s="1"/>
  <c r="ZQ24" i="1"/>
  <c r="ZS24" i="1" s="1"/>
  <c r="ZK24" i="1"/>
  <c r="ZM24" i="1" s="1"/>
  <c r="ZE24" i="1"/>
  <c r="ZG24" i="1" s="1"/>
  <c r="YY24" i="1"/>
  <c r="ZA24" i="1" s="1"/>
  <c r="YS24" i="1"/>
  <c r="YU24" i="1" s="1"/>
  <c r="YM24" i="1"/>
  <c r="YO24" i="1" s="1"/>
  <c r="YG24" i="1"/>
  <c r="YI24" i="1" s="1"/>
  <c r="ZW23" i="1"/>
  <c r="ZY23" i="1" s="1"/>
  <c r="ZQ23" i="1"/>
  <c r="ZS23" i="1" s="1"/>
  <c r="ZK23" i="1"/>
  <c r="ZM23" i="1" s="1"/>
  <c r="ZE23" i="1"/>
  <c r="ZG23" i="1" s="1"/>
  <c r="YY23" i="1"/>
  <c r="ZA23" i="1" s="1"/>
  <c r="YS23" i="1"/>
  <c r="YU23" i="1" s="1"/>
  <c r="YM23" i="1"/>
  <c r="YO23" i="1" s="1"/>
  <c r="YG23" i="1"/>
  <c r="YI23" i="1" s="1"/>
  <c r="ZW22" i="1"/>
  <c r="ZY22" i="1" s="1"/>
  <c r="ZQ22" i="1"/>
  <c r="ZS22" i="1" s="1"/>
  <c r="ZK22" i="1"/>
  <c r="ZM22" i="1" s="1"/>
  <c r="ZE22" i="1"/>
  <c r="ZG22" i="1" s="1"/>
  <c r="YY22" i="1"/>
  <c r="ZA22" i="1" s="1"/>
  <c r="YS22" i="1"/>
  <c r="YU22" i="1" s="1"/>
  <c r="YM22" i="1"/>
  <c r="YO22" i="1" s="1"/>
  <c r="YG22" i="1"/>
  <c r="YI22" i="1" s="1"/>
  <c r="ZW21" i="1"/>
  <c r="ZY21" i="1" s="1"/>
  <c r="ZQ21" i="1"/>
  <c r="ZS21" i="1" s="1"/>
  <c r="ZK21" i="1"/>
  <c r="ZM21" i="1" s="1"/>
  <c r="ZE21" i="1"/>
  <c r="ZG21" i="1" s="1"/>
  <c r="YY21" i="1"/>
  <c r="ZA21" i="1" s="1"/>
  <c r="YS21" i="1"/>
  <c r="YU21" i="1" s="1"/>
  <c r="YM21" i="1"/>
  <c r="YO21" i="1" s="1"/>
  <c r="YG21" i="1"/>
  <c r="YI21" i="1" s="1"/>
  <c r="ZW20" i="1"/>
  <c r="ZY20" i="1" s="1"/>
  <c r="ZQ20" i="1"/>
  <c r="ZS20" i="1" s="1"/>
  <c r="ZK20" i="1"/>
  <c r="ZM20" i="1" s="1"/>
  <c r="ZE20" i="1"/>
  <c r="ZG20" i="1" s="1"/>
  <c r="YY20" i="1"/>
  <c r="ZA20" i="1" s="1"/>
  <c r="YS20" i="1"/>
  <c r="YU20" i="1" s="1"/>
  <c r="YM20" i="1"/>
  <c r="YO20" i="1" s="1"/>
  <c r="YG20" i="1"/>
  <c r="YI20" i="1" s="1"/>
  <c r="ZW19" i="1"/>
  <c r="ZY19" i="1" s="1"/>
  <c r="ZQ19" i="1"/>
  <c r="ZS19" i="1" s="1"/>
  <c r="ZK19" i="1"/>
  <c r="ZM19" i="1" s="1"/>
  <c r="ZE19" i="1"/>
  <c r="ZG19" i="1" s="1"/>
  <c r="YY19" i="1"/>
  <c r="ZA19" i="1" s="1"/>
  <c r="YS19" i="1"/>
  <c r="YU19" i="1" s="1"/>
  <c r="YM19" i="1"/>
  <c r="YO19" i="1" s="1"/>
  <c r="YG19" i="1"/>
  <c r="YI19" i="1" s="1"/>
  <c r="ZW18" i="1"/>
  <c r="ZY18" i="1" s="1"/>
  <c r="ZQ18" i="1"/>
  <c r="ZS18" i="1" s="1"/>
  <c r="ZK18" i="1"/>
  <c r="ZM18" i="1" s="1"/>
  <c r="ZE18" i="1"/>
  <c r="ZG18" i="1" s="1"/>
  <c r="YY18" i="1"/>
  <c r="ZA18" i="1" s="1"/>
  <c r="YS18" i="1"/>
  <c r="YU18" i="1" s="1"/>
  <c r="YM18" i="1"/>
  <c r="YO18" i="1" s="1"/>
  <c r="YG18" i="1"/>
  <c r="YI18" i="1" s="1"/>
  <c r="ZW17" i="1"/>
  <c r="ZY17" i="1" s="1"/>
  <c r="ZQ17" i="1"/>
  <c r="ZS17" i="1" s="1"/>
  <c r="ZK17" i="1"/>
  <c r="ZM17" i="1" s="1"/>
  <c r="ZE17" i="1"/>
  <c r="ZG17" i="1" s="1"/>
  <c r="YY17" i="1"/>
  <c r="ZA17" i="1" s="1"/>
  <c r="YS17" i="1"/>
  <c r="YU17" i="1" s="1"/>
  <c r="YM17" i="1"/>
  <c r="YO17" i="1" s="1"/>
  <c r="YG17" i="1"/>
  <c r="YI17" i="1" s="1"/>
  <c r="ZW16" i="1"/>
  <c r="ZY16" i="1" s="1"/>
  <c r="ZQ16" i="1"/>
  <c r="ZS16" i="1" s="1"/>
  <c r="ZK16" i="1"/>
  <c r="ZM16" i="1" s="1"/>
  <c r="ZE16" i="1"/>
  <c r="ZG16" i="1" s="1"/>
  <c r="YY16" i="1"/>
  <c r="ZA16" i="1" s="1"/>
  <c r="YS16" i="1"/>
  <c r="YU16" i="1" s="1"/>
  <c r="YM16" i="1"/>
  <c r="YO16" i="1" s="1"/>
  <c r="YG16" i="1"/>
  <c r="YI16" i="1" s="1"/>
  <c r="ZW15" i="1"/>
  <c r="ZY15" i="1" s="1"/>
  <c r="ZQ15" i="1"/>
  <c r="ZS15" i="1" s="1"/>
  <c r="ZK15" i="1"/>
  <c r="ZM15" i="1" s="1"/>
  <c r="ZE15" i="1"/>
  <c r="ZG15" i="1" s="1"/>
  <c r="YY15" i="1"/>
  <c r="ZA15" i="1" s="1"/>
  <c r="YS15" i="1"/>
  <c r="YU15" i="1" s="1"/>
  <c r="YM15" i="1"/>
  <c r="YO15" i="1" s="1"/>
  <c r="YG15" i="1"/>
  <c r="YI15" i="1" s="1"/>
  <c r="ZW14" i="1"/>
  <c r="ZY14" i="1" s="1"/>
  <c r="ZQ14" i="1"/>
  <c r="ZS14" i="1" s="1"/>
  <c r="ZK14" i="1"/>
  <c r="ZM14" i="1" s="1"/>
  <c r="ZE14" i="1"/>
  <c r="ZG14" i="1" s="1"/>
  <c r="YY14" i="1"/>
  <c r="ZA14" i="1" s="1"/>
  <c r="YS14" i="1"/>
  <c r="YU14" i="1" s="1"/>
  <c r="YM14" i="1"/>
  <c r="YO14" i="1" s="1"/>
  <c r="YG14" i="1"/>
  <c r="YI14" i="1" s="1"/>
  <c r="ZW13" i="1"/>
  <c r="ZY13" i="1" s="1"/>
  <c r="ZQ13" i="1"/>
  <c r="ZS13" i="1" s="1"/>
  <c r="ZK13" i="1"/>
  <c r="ZM13" i="1" s="1"/>
  <c r="ZE13" i="1"/>
  <c r="ZG13" i="1" s="1"/>
  <c r="YY13" i="1"/>
  <c r="ZA13" i="1" s="1"/>
  <c r="YS13" i="1"/>
  <c r="YU13" i="1" s="1"/>
  <c r="YM13" i="1"/>
  <c r="YO13" i="1" s="1"/>
  <c r="ZW12" i="1"/>
  <c r="ZY12" i="1" s="1"/>
  <c r="ZQ12" i="1"/>
  <c r="ZS12" i="1" s="1"/>
  <c r="ZK12" i="1"/>
  <c r="ZM12" i="1" s="1"/>
  <c r="ZE12" i="1"/>
  <c r="ZG12" i="1" s="1"/>
  <c r="YY12" i="1"/>
  <c r="ZA12" i="1" s="1"/>
  <c r="YS12" i="1"/>
  <c r="YU12" i="1" s="1"/>
  <c r="YM12" i="1"/>
  <c r="YO12" i="1" s="1"/>
  <c r="YG12" i="1"/>
  <c r="YI12" i="1" s="1"/>
  <c r="ZW11" i="1"/>
  <c r="ZY11" i="1" s="1"/>
  <c r="ZQ11" i="1"/>
  <c r="ZS11" i="1" s="1"/>
  <c r="ZK11" i="1"/>
  <c r="ZM11" i="1" s="1"/>
  <c r="ZE11" i="1"/>
  <c r="ZG11" i="1" s="1"/>
  <c r="YY11" i="1"/>
  <c r="ZA11" i="1" s="1"/>
  <c r="YS11" i="1"/>
  <c r="YU11" i="1" s="1"/>
  <c r="YM11" i="1"/>
  <c r="YO11" i="1" s="1"/>
  <c r="YG11" i="1"/>
  <c r="YI11" i="1" s="1"/>
  <c r="ZW10" i="1"/>
  <c r="ZY10" i="1" s="1"/>
  <c r="ZK10" i="1"/>
  <c r="ZM10" i="1" s="1"/>
  <c r="ZE10" i="1"/>
  <c r="ZG10" i="1" s="1"/>
  <c r="YY10" i="1"/>
  <c r="ZA10" i="1" s="1"/>
  <c r="YS10" i="1"/>
  <c r="YU10" i="1" s="1"/>
  <c r="YM10" i="1"/>
  <c r="YO10" i="1" s="1"/>
  <c r="YG10" i="1"/>
  <c r="YI10" i="1" s="1"/>
  <c r="ZW9" i="1"/>
  <c r="ZY9" i="1" s="1"/>
  <c r="ZQ9" i="1"/>
  <c r="ZS9" i="1" s="1"/>
  <c r="ZK9" i="1"/>
  <c r="ZM9" i="1" s="1"/>
  <c r="ZE9" i="1"/>
  <c r="ZG9" i="1" s="1"/>
  <c r="YY9" i="1"/>
  <c r="ZA9" i="1" s="1"/>
  <c r="YS9" i="1"/>
  <c r="YU9" i="1" s="1"/>
  <c r="YM9" i="1"/>
  <c r="YO9" i="1" s="1"/>
  <c r="YG9" i="1"/>
  <c r="YI9" i="1" s="1"/>
  <c r="ZW8" i="1"/>
  <c r="ZY8" i="1" s="1"/>
  <c r="ZE8" i="1"/>
  <c r="ZG8" i="1" s="1"/>
  <c r="YY8" i="1"/>
  <c r="ZA8" i="1" s="1"/>
  <c r="YS8" i="1"/>
  <c r="YU8" i="1" s="1"/>
  <c r="YM8" i="1"/>
  <c r="YO8" i="1" s="1"/>
  <c r="YG8" i="1"/>
  <c r="YI8" i="1" s="1"/>
  <c r="ZW7" i="1"/>
  <c r="ZY7" i="1" s="1"/>
  <c r="ZQ7" i="1"/>
  <c r="ZS7" i="1" s="1"/>
  <c r="ZK7" i="1"/>
  <c r="ZM7" i="1" s="1"/>
  <c r="ZE7" i="1"/>
  <c r="ZG7" i="1" s="1"/>
  <c r="YY7" i="1"/>
  <c r="ZA7" i="1" s="1"/>
  <c r="YS7" i="1"/>
  <c r="YU7" i="1" s="1"/>
  <c r="YM7" i="1"/>
  <c r="YO7" i="1" s="1"/>
  <c r="YG7" i="1"/>
  <c r="YI7" i="1" s="1"/>
  <c r="ZW6" i="1"/>
  <c r="ZY6" i="1" s="1"/>
  <c r="ZQ6" i="1"/>
  <c r="ZS6" i="1" s="1"/>
  <c r="ZK6" i="1"/>
  <c r="ZM6" i="1" s="1"/>
  <c r="ZE6" i="1"/>
  <c r="ZG6" i="1" s="1"/>
  <c r="YY6" i="1"/>
  <c r="ZA6" i="1" s="1"/>
  <c r="YS6" i="1"/>
  <c r="YU6" i="1" s="1"/>
  <c r="YM6" i="1"/>
  <c r="YO6" i="1" s="1"/>
  <c r="YG6" i="1"/>
  <c r="YI6" i="1" s="1"/>
  <c r="ZW5" i="1"/>
  <c r="ZY5" i="1" s="1"/>
  <c r="ZQ5" i="1"/>
  <c r="ZS5" i="1" s="1"/>
  <c r="ZK5" i="1"/>
  <c r="ZM5" i="1" s="1"/>
  <c r="ZE5" i="1"/>
  <c r="ZG5" i="1" s="1"/>
  <c r="YY5" i="1"/>
  <c r="ZA5" i="1" s="1"/>
  <c r="YS5" i="1"/>
  <c r="YU5" i="1" s="1"/>
  <c r="YM5" i="1"/>
  <c r="YO5" i="1" s="1"/>
  <c r="YA34" i="1"/>
  <c r="YC34" i="1" s="1"/>
  <c r="XU34" i="1"/>
  <c r="XW34" i="1" s="1"/>
  <c r="XO34" i="1"/>
  <c r="XQ34" i="1" s="1"/>
  <c r="XI34" i="1"/>
  <c r="XK34" i="1" s="1"/>
  <c r="YA33" i="1"/>
  <c r="YC33" i="1" s="1"/>
  <c r="XU33" i="1"/>
  <c r="XW33" i="1" s="1"/>
  <c r="XO33" i="1"/>
  <c r="XQ33" i="1" s="1"/>
  <c r="XI33" i="1"/>
  <c r="XK33" i="1" s="1"/>
  <c r="YA32" i="1"/>
  <c r="YC32" i="1" s="1"/>
  <c r="XU32" i="1"/>
  <c r="XW32" i="1" s="1"/>
  <c r="XO32" i="1"/>
  <c r="XQ32" i="1" s="1"/>
  <c r="XI32" i="1"/>
  <c r="XK32" i="1" s="1"/>
  <c r="YA31" i="1"/>
  <c r="YC31" i="1" s="1"/>
  <c r="XU31" i="1"/>
  <c r="XW31" i="1" s="1"/>
  <c r="XO31" i="1"/>
  <c r="XQ31" i="1" s="1"/>
  <c r="XI31" i="1"/>
  <c r="XK31" i="1" s="1"/>
  <c r="YA30" i="1"/>
  <c r="YC30" i="1" s="1"/>
  <c r="XU30" i="1"/>
  <c r="XW30" i="1" s="1"/>
  <c r="XO30" i="1"/>
  <c r="XQ30" i="1" s="1"/>
  <c r="XI30" i="1"/>
  <c r="XK30" i="1" s="1"/>
  <c r="YA29" i="1"/>
  <c r="YC29" i="1" s="1"/>
  <c r="XU29" i="1"/>
  <c r="XW29" i="1" s="1"/>
  <c r="XO29" i="1"/>
  <c r="XQ29" i="1" s="1"/>
  <c r="XI29" i="1"/>
  <c r="XK29" i="1" s="1"/>
  <c r="YA28" i="1"/>
  <c r="YC28" i="1" s="1"/>
  <c r="XU28" i="1"/>
  <c r="XW28" i="1" s="1"/>
  <c r="XO28" i="1"/>
  <c r="XQ28" i="1" s="1"/>
  <c r="XI28" i="1"/>
  <c r="XK28" i="1" s="1"/>
  <c r="YA27" i="1"/>
  <c r="YC27" i="1" s="1"/>
  <c r="XU27" i="1"/>
  <c r="XW27" i="1" s="1"/>
  <c r="XO27" i="1"/>
  <c r="XQ27" i="1" s="1"/>
  <c r="XI27" i="1"/>
  <c r="XK27" i="1" s="1"/>
  <c r="YA26" i="1"/>
  <c r="YC26" i="1" s="1"/>
  <c r="XU26" i="1"/>
  <c r="XW26" i="1" s="1"/>
  <c r="XO26" i="1"/>
  <c r="XQ26" i="1" s="1"/>
  <c r="XI26" i="1"/>
  <c r="XK26" i="1" s="1"/>
  <c r="YA25" i="1"/>
  <c r="YC25" i="1" s="1"/>
  <c r="XU25" i="1"/>
  <c r="XW25" i="1" s="1"/>
  <c r="XO25" i="1"/>
  <c r="XQ25" i="1" s="1"/>
  <c r="XI25" i="1"/>
  <c r="XK25" i="1" s="1"/>
  <c r="YA24" i="1"/>
  <c r="YC24" i="1" s="1"/>
  <c r="XU24" i="1"/>
  <c r="XW24" i="1" s="1"/>
  <c r="XO24" i="1"/>
  <c r="XQ24" i="1" s="1"/>
  <c r="XI24" i="1"/>
  <c r="XK24" i="1" s="1"/>
  <c r="YA23" i="1"/>
  <c r="YC23" i="1" s="1"/>
  <c r="XU23" i="1"/>
  <c r="XW23" i="1" s="1"/>
  <c r="XO23" i="1"/>
  <c r="XQ23" i="1" s="1"/>
  <c r="XI23" i="1"/>
  <c r="XK23" i="1" s="1"/>
  <c r="YA22" i="1"/>
  <c r="YC22" i="1" s="1"/>
  <c r="XU22" i="1"/>
  <c r="XW22" i="1" s="1"/>
  <c r="XO22" i="1"/>
  <c r="XQ22" i="1" s="1"/>
  <c r="XI22" i="1"/>
  <c r="XK22" i="1" s="1"/>
  <c r="YA21" i="1"/>
  <c r="YC21" i="1" s="1"/>
  <c r="XU21" i="1"/>
  <c r="XW21" i="1" s="1"/>
  <c r="XO21" i="1"/>
  <c r="XQ21" i="1" s="1"/>
  <c r="XI21" i="1"/>
  <c r="XK21" i="1" s="1"/>
  <c r="YA20" i="1"/>
  <c r="YC20" i="1" s="1"/>
  <c r="XU20" i="1"/>
  <c r="XW20" i="1" s="1"/>
  <c r="XO20" i="1"/>
  <c r="XQ20" i="1" s="1"/>
  <c r="XI20" i="1"/>
  <c r="XK20" i="1" s="1"/>
  <c r="YA19" i="1"/>
  <c r="YC19" i="1" s="1"/>
  <c r="XU19" i="1"/>
  <c r="XW19" i="1" s="1"/>
  <c r="XO19" i="1"/>
  <c r="XQ19" i="1" s="1"/>
  <c r="XI19" i="1"/>
  <c r="XK19" i="1" s="1"/>
  <c r="YA18" i="1"/>
  <c r="YC18" i="1" s="1"/>
  <c r="XU18" i="1"/>
  <c r="XW18" i="1" s="1"/>
  <c r="XO18" i="1"/>
  <c r="XQ18" i="1" s="1"/>
  <c r="XI18" i="1"/>
  <c r="XK18" i="1" s="1"/>
  <c r="YA17" i="1"/>
  <c r="YC17" i="1" s="1"/>
  <c r="XU17" i="1"/>
  <c r="XW17" i="1" s="1"/>
  <c r="XO17" i="1"/>
  <c r="XQ17" i="1" s="1"/>
  <c r="XI17" i="1"/>
  <c r="XK17" i="1" s="1"/>
  <c r="YA16" i="1"/>
  <c r="YC16" i="1" s="1"/>
  <c r="XU16" i="1"/>
  <c r="XW16" i="1" s="1"/>
  <c r="XO16" i="1"/>
  <c r="XQ16" i="1" s="1"/>
  <c r="XI16" i="1"/>
  <c r="XK16" i="1" s="1"/>
  <c r="YA15" i="1"/>
  <c r="YC15" i="1" s="1"/>
  <c r="XU15" i="1"/>
  <c r="XW15" i="1" s="1"/>
  <c r="XO15" i="1"/>
  <c r="XQ15" i="1" s="1"/>
  <c r="XI15" i="1"/>
  <c r="XK15" i="1" s="1"/>
  <c r="YA14" i="1"/>
  <c r="YC14" i="1" s="1"/>
  <c r="XU14" i="1"/>
  <c r="XW14" i="1" s="1"/>
  <c r="XO14" i="1"/>
  <c r="XQ14" i="1" s="1"/>
  <c r="XI14" i="1"/>
  <c r="XK14" i="1" s="1"/>
  <c r="YA13" i="1"/>
  <c r="YC13" i="1" s="1"/>
  <c r="XU13" i="1"/>
  <c r="XW13" i="1" s="1"/>
  <c r="XO13" i="1"/>
  <c r="XQ13" i="1" s="1"/>
  <c r="XI13" i="1"/>
  <c r="XK13" i="1" s="1"/>
  <c r="YA12" i="1"/>
  <c r="YC12" i="1" s="1"/>
  <c r="XU12" i="1"/>
  <c r="XW12" i="1" s="1"/>
  <c r="XO12" i="1"/>
  <c r="XQ12" i="1" s="1"/>
  <c r="XI12" i="1"/>
  <c r="XK12" i="1" s="1"/>
  <c r="YA11" i="1"/>
  <c r="YC11" i="1" s="1"/>
  <c r="XU11" i="1"/>
  <c r="XW11" i="1" s="1"/>
  <c r="XO11" i="1"/>
  <c r="XQ11" i="1" s="1"/>
  <c r="XI11" i="1"/>
  <c r="XK11" i="1" s="1"/>
  <c r="YA10" i="1"/>
  <c r="YC10" i="1" s="1"/>
  <c r="XU10" i="1"/>
  <c r="XW10" i="1" s="1"/>
  <c r="XO10" i="1"/>
  <c r="XQ10" i="1" s="1"/>
  <c r="XI10" i="1"/>
  <c r="XK10" i="1" s="1"/>
  <c r="YA9" i="1"/>
  <c r="YC9" i="1" s="1"/>
  <c r="XU9" i="1"/>
  <c r="XW9" i="1" s="1"/>
  <c r="XO9" i="1"/>
  <c r="XQ9" i="1" s="1"/>
  <c r="XI9" i="1"/>
  <c r="XK9" i="1" s="1"/>
  <c r="YA8" i="1"/>
  <c r="YC8" i="1" s="1"/>
  <c r="XU8" i="1"/>
  <c r="XW8" i="1" s="1"/>
  <c r="XO8" i="1"/>
  <c r="XQ8" i="1" s="1"/>
  <c r="XI8" i="1"/>
  <c r="XK8" i="1" s="1"/>
  <c r="YA7" i="1"/>
  <c r="YC7" i="1" s="1"/>
  <c r="XU7" i="1"/>
  <c r="XW7" i="1" s="1"/>
  <c r="XO7" i="1"/>
  <c r="XQ7" i="1" s="1"/>
  <c r="XI7" i="1"/>
  <c r="XK7" i="1" s="1"/>
  <c r="YA6" i="1"/>
  <c r="YC6" i="1" s="1"/>
  <c r="XU6" i="1"/>
  <c r="XW6" i="1" s="1"/>
  <c r="XO6" i="1"/>
  <c r="XQ6" i="1" s="1"/>
  <c r="XI6" i="1"/>
  <c r="XK6" i="1" s="1"/>
  <c r="XU5" i="1"/>
  <c r="XW5" i="1" s="1"/>
  <c r="XO5" i="1"/>
  <c r="XQ5" i="1" s="1"/>
  <c r="XI5" i="1"/>
  <c r="XK5" i="1" s="1"/>
  <c r="XK37" i="1" s="1"/>
  <c r="XC34" i="1"/>
  <c r="XE34" i="1" s="1"/>
  <c r="WW34" i="1"/>
  <c r="WY34" i="1" s="1"/>
  <c r="XC33" i="1"/>
  <c r="XE33" i="1" s="1"/>
  <c r="WW33" i="1"/>
  <c r="WY33" i="1" s="1"/>
  <c r="XC32" i="1"/>
  <c r="XE32" i="1" s="1"/>
  <c r="WW32" i="1"/>
  <c r="WY32" i="1" s="1"/>
  <c r="XC31" i="1"/>
  <c r="XE31" i="1" s="1"/>
  <c r="WW31" i="1"/>
  <c r="WY31" i="1" s="1"/>
  <c r="XC30" i="1"/>
  <c r="XE30" i="1" s="1"/>
  <c r="WW30" i="1"/>
  <c r="WY30" i="1" s="1"/>
  <c r="XC29" i="1"/>
  <c r="XE29" i="1" s="1"/>
  <c r="WW29" i="1"/>
  <c r="WY29" i="1" s="1"/>
  <c r="XC28" i="1"/>
  <c r="XE28" i="1" s="1"/>
  <c r="WW28" i="1"/>
  <c r="WY28" i="1" s="1"/>
  <c r="XC27" i="1"/>
  <c r="XE27" i="1" s="1"/>
  <c r="WW27" i="1"/>
  <c r="WY27" i="1" s="1"/>
  <c r="XC26" i="1"/>
  <c r="XE26" i="1" s="1"/>
  <c r="WW26" i="1"/>
  <c r="WY26" i="1" s="1"/>
  <c r="XC25" i="1"/>
  <c r="XE25" i="1" s="1"/>
  <c r="WW25" i="1"/>
  <c r="WY25" i="1" s="1"/>
  <c r="XC24" i="1"/>
  <c r="XE24" i="1" s="1"/>
  <c r="WW24" i="1"/>
  <c r="WY24" i="1" s="1"/>
  <c r="XC23" i="1"/>
  <c r="XE23" i="1" s="1"/>
  <c r="WW23" i="1"/>
  <c r="WY23" i="1" s="1"/>
  <c r="XC22" i="1"/>
  <c r="XE22" i="1" s="1"/>
  <c r="WW22" i="1"/>
  <c r="WY22" i="1" s="1"/>
  <c r="XC21" i="1"/>
  <c r="XE21" i="1" s="1"/>
  <c r="WW21" i="1"/>
  <c r="WY21" i="1" s="1"/>
  <c r="XC20" i="1"/>
  <c r="XE20" i="1" s="1"/>
  <c r="WW20" i="1"/>
  <c r="WY20" i="1" s="1"/>
  <c r="XC19" i="1"/>
  <c r="XE19" i="1" s="1"/>
  <c r="WW19" i="1"/>
  <c r="WY19" i="1" s="1"/>
  <c r="XC18" i="1"/>
  <c r="XE18" i="1" s="1"/>
  <c r="WW18" i="1"/>
  <c r="WY18" i="1" s="1"/>
  <c r="XC17" i="1"/>
  <c r="XE17" i="1" s="1"/>
  <c r="WW17" i="1"/>
  <c r="WY17" i="1" s="1"/>
  <c r="XC16" i="1"/>
  <c r="XE16" i="1" s="1"/>
  <c r="WW16" i="1"/>
  <c r="WY16" i="1" s="1"/>
  <c r="XC15" i="1"/>
  <c r="XE15" i="1" s="1"/>
  <c r="WW15" i="1"/>
  <c r="WY15" i="1" s="1"/>
  <c r="XC14" i="1"/>
  <c r="XE14" i="1" s="1"/>
  <c r="WW14" i="1"/>
  <c r="WY14" i="1" s="1"/>
  <c r="XC13" i="1"/>
  <c r="XE13" i="1" s="1"/>
  <c r="WW13" i="1"/>
  <c r="WY13" i="1" s="1"/>
  <c r="XC12" i="1"/>
  <c r="XE12" i="1" s="1"/>
  <c r="WW12" i="1"/>
  <c r="WY12" i="1" s="1"/>
  <c r="XC11" i="1"/>
  <c r="XE11" i="1" s="1"/>
  <c r="WW11" i="1"/>
  <c r="WY11" i="1" s="1"/>
  <c r="XC10" i="1"/>
  <c r="XE10" i="1" s="1"/>
  <c r="WW10" i="1"/>
  <c r="WY10" i="1" s="1"/>
  <c r="XC9" i="1"/>
  <c r="XE9" i="1" s="1"/>
  <c r="WW9" i="1"/>
  <c r="WY9" i="1" s="1"/>
  <c r="XC8" i="1"/>
  <c r="XE8" i="1" s="1"/>
  <c r="WW8" i="1"/>
  <c r="WY8" i="1" s="1"/>
  <c r="XC7" i="1"/>
  <c r="XE7" i="1" s="1"/>
  <c r="WW7" i="1"/>
  <c r="WY7" i="1" s="1"/>
  <c r="XC6" i="1"/>
  <c r="XE6" i="1" s="1"/>
  <c r="WW6" i="1"/>
  <c r="WY6" i="1" s="1"/>
  <c r="XC5" i="1"/>
  <c r="XE5" i="1" s="1"/>
  <c r="WW5" i="1"/>
  <c r="WY5" i="1" s="1"/>
  <c r="WQ34" i="1"/>
  <c r="WS34" i="1" s="1"/>
  <c r="WQ33" i="1"/>
  <c r="WS33" i="1" s="1"/>
  <c r="WQ32" i="1"/>
  <c r="WS32" i="1" s="1"/>
  <c r="WQ31" i="1"/>
  <c r="WS31" i="1" s="1"/>
  <c r="WQ30" i="1"/>
  <c r="WS30" i="1" s="1"/>
  <c r="WQ29" i="1"/>
  <c r="WS29" i="1" s="1"/>
  <c r="WQ28" i="1"/>
  <c r="WS28" i="1" s="1"/>
  <c r="WQ27" i="1"/>
  <c r="WS27" i="1" s="1"/>
  <c r="WQ26" i="1"/>
  <c r="WS26" i="1" s="1"/>
  <c r="WQ25" i="1"/>
  <c r="WS25" i="1" s="1"/>
  <c r="WQ24" i="1"/>
  <c r="WS24" i="1" s="1"/>
  <c r="WQ23" i="1"/>
  <c r="WS23" i="1" s="1"/>
  <c r="WQ22" i="1"/>
  <c r="WS22" i="1" s="1"/>
  <c r="WQ21" i="1"/>
  <c r="WS21" i="1" s="1"/>
  <c r="WQ20" i="1"/>
  <c r="WS20" i="1" s="1"/>
  <c r="WQ19" i="1"/>
  <c r="WS19" i="1" s="1"/>
  <c r="WQ18" i="1"/>
  <c r="WS18" i="1" s="1"/>
  <c r="WQ17" i="1"/>
  <c r="WS17" i="1" s="1"/>
  <c r="WQ16" i="1"/>
  <c r="WS16" i="1" s="1"/>
  <c r="WQ15" i="1"/>
  <c r="WS15" i="1" s="1"/>
  <c r="WQ14" i="1"/>
  <c r="WS14" i="1" s="1"/>
  <c r="WQ13" i="1"/>
  <c r="WS13" i="1" s="1"/>
  <c r="WQ12" i="1"/>
  <c r="WS12" i="1" s="1"/>
  <c r="WQ11" i="1"/>
  <c r="WS11" i="1" s="1"/>
  <c r="WQ10" i="1"/>
  <c r="WS10" i="1" s="1"/>
  <c r="WQ9" i="1"/>
  <c r="WS9" i="1" s="1"/>
  <c r="WQ8" i="1"/>
  <c r="WS8" i="1" s="1"/>
  <c r="WQ7" i="1"/>
  <c r="WS7" i="1" s="1"/>
  <c r="WQ6" i="1"/>
  <c r="WS6" i="1" s="1"/>
  <c r="WQ5" i="1"/>
  <c r="VX11" i="1"/>
  <c r="VX9" i="1"/>
  <c r="VX5" i="1"/>
  <c r="VR5" i="1"/>
  <c r="VL10" i="1"/>
  <c r="VM10" i="1" s="1"/>
  <c r="VO10" i="1" s="1"/>
  <c r="UM6" i="1"/>
  <c r="UM5" i="1"/>
  <c r="TU5" i="1"/>
  <c r="TO17" i="1"/>
  <c r="TO16" i="1"/>
  <c r="TO14" i="1"/>
  <c r="TO10" i="1"/>
  <c r="TO9" i="1"/>
  <c r="TO5" i="1"/>
  <c r="TC6" i="1"/>
  <c r="SP7" i="1"/>
  <c r="RX11" i="1"/>
  <c r="RX10" i="1"/>
  <c r="RX9" i="1"/>
  <c r="RX8" i="1"/>
  <c r="RX7" i="1"/>
  <c r="RX6" i="1"/>
  <c r="RX5" i="1"/>
  <c r="WK34" i="1"/>
  <c r="WM34" i="1" s="1"/>
  <c r="WE34" i="1"/>
  <c r="WG34" i="1" s="1"/>
  <c r="VY34" i="1"/>
  <c r="WA34" i="1" s="1"/>
  <c r="VS34" i="1"/>
  <c r="VU34" i="1" s="1"/>
  <c r="VM34" i="1"/>
  <c r="VO34" i="1" s="1"/>
  <c r="VG34" i="1"/>
  <c r="VI34" i="1" s="1"/>
  <c r="UZ34" i="1"/>
  <c r="VB34" i="1" s="1"/>
  <c r="UT34" i="1"/>
  <c r="UV34" i="1" s="1"/>
  <c r="UN34" i="1"/>
  <c r="UP34" i="1" s="1"/>
  <c r="UH34" i="1"/>
  <c r="UJ34" i="1" s="1"/>
  <c r="WK33" i="1"/>
  <c r="WM33" i="1" s="1"/>
  <c r="WE33" i="1"/>
  <c r="WG33" i="1" s="1"/>
  <c r="VY33" i="1"/>
  <c r="WA33" i="1" s="1"/>
  <c r="VS33" i="1"/>
  <c r="VU33" i="1" s="1"/>
  <c r="VM33" i="1"/>
  <c r="VO33" i="1" s="1"/>
  <c r="VG33" i="1"/>
  <c r="VI33" i="1" s="1"/>
  <c r="UZ33" i="1"/>
  <c r="VB33" i="1" s="1"/>
  <c r="UT33" i="1"/>
  <c r="UV33" i="1" s="1"/>
  <c r="UN33" i="1"/>
  <c r="UP33" i="1" s="1"/>
  <c r="UH33" i="1"/>
  <c r="UJ33" i="1" s="1"/>
  <c r="WK32" i="1"/>
  <c r="WM32" i="1" s="1"/>
  <c r="WE32" i="1"/>
  <c r="WG32" i="1" s="1"/>
  <c r="VY32" i="1"/>
  <c r="WA32" i="1" s="1"/>
  <c r="VS32" i="1"/>
  <c r="VU32" i="1" s="1"/>
  <c r="VM32" i="1"/>
  <c r="VO32" i="1" s="1"/>
  <c r="VG32" i="1"/>
  <c r="VI32" i="1" s="1"/>
  <c r="UZ32" i="1"/>
  <c r="VB32" i="1" s="1"/>
  <c r="UT32" i="1"/>
  <c r="UV32" i="1" s="1"/>
  <c r="UN32" i="1"/>
  <c r="UP32" i="1" s="1"/>
  <c r="UH32" i="1"/>
  <c r="UJ32" i="1" s="1"/>
  <c r="WK31" i="1"/>
  <c r="WM31" i="1" s="1"/>
  <c r="WE31" i="1"/>
  <c r="WG31" i="1" s="1"/>
  <c r="VY31" i="1"/>
  <c r="WA31" i="1" s="1"/>
  <c r="VS31" i="1"/>
  <c r="VU31" i="1" s="1"/>
  <c r="VM31" i="1"/>
  <c r="VO31" i="1" s="1"/>
  <c r="VG31" i="1"/>
  <c r="VI31" i="1" s="1"/>
  <c r="UZ31" i="1"/>
  <c r="VB31" i="1" s="1"/>
  <c r="UT31" i="1"/>
  <c r="UV31" i="1" s="1"/>
  <c r="UN31" i="1"/>
  <c r="UP31" i="1" s="1"/>
  <c r="UH31" i="1"/>
  <c r="UJ31" i="1" s="1"/>
  <c r="WK30" i="1"/>
  <c r="WM30" i="1" s="1"/>
  <c r="WE30" i="1"/>
  <c r="WG30" i="1" s="1"/>
  <c r="VY30" i="1"/>
  <c r="WA30" i="1" s="1"/>
  <c r="VS30" i="1"/>
  <c r="VU30" i="1" s="1"/>
  <c r="VM30" i="1"/>
  <c r="VO30" i="1" s="1"/>
  <c r="VG30" i="1"/>
  <c r="VI30" i="1" s="1"/>
  <c r="UZ30" i="1"/>
  <c r="VB30" i="1" s="1"/>
  <c r="UT30" i="1"/>
  <c r="UV30" i="1" s="1"/>
  <c r="UN30" i="1"/>
  <c r="UP30" i="1" s="1"/>
  <c r="UH30" i="1"/>
  <c r="UJ30" i="1" s="1"/>
  <c r="WK29" i="1"/>
  <c r="WM29" i="1" s="1"/>
  <c r="WE29" i="1"/>
  <c r="WG29" i="1" s="1"/>
  <c r="VY29" i="1"/>
  <c r="WA29" i="1" s="1"/>
  <c r="VS29" i="1"/>
  <c r="VU29" i="1" s="1"/>
  <c r="VM29" i="1"/>
  <c r="VO29" i="1" s="1"/>
  <c r="VG29" i="1"/>
  <c r="VI29" i="1" s="1"/>
  <c r="UZ29" i="1"/>
  <c r="VB29" i="1" s="1"/>
  <c r="UT29" i="1"/>
  <c r="UV29" i="1" s="1"/>
  <c r="UN29" i="1"/>
  <c r="UP29" i="1" s="1"/>
  <c r="UH29" i="1"/>
  <c r="UJ29" i="1" s="1"/>
  <c r="WK28" i="1"/>
  <c r="WM28" i="1" s="1"/>
  <c r="WE28" i="1"/>
  <c r="WG28" i="1" s="1"/>
  <c r="VY28" i="1"/>
  <c r="WA28" i="1" s="1"/>
  <c r="VS28" i="1"/>
  <c r="VU28" i="1" s="1"/>
  <c r="VM28" i="1"/>
  <c r="VO28" i="1" s="1"/>
  <c r="VG28" i="1"/>
  <c r="VI28" i="1" s="1"/>
  <c r="UZ28" i="1"/>
  <c r="VB28" i="1" s="1"/>
  <c r="UT28" i="1"/>
  <c r="UV28" i="1" s="1"/>
  <c r="UN28" i="1"/>
  <c r="UP28" i="1" s="1"/>
  <c r="UH28" i="1"/>
  <c r="UJ28" i="1" s="1"/>
  <c r="WK27" i="1"/>
  <c r="WM27" i="1" s="1"/>
  <c r="WE27" i="1"/>
  <c r="WG27" i="1" s="1"/>
  <c r="VY27" i="1"/>
  <c r="WA27" i="1" s="1"/>
  <c r="VS27" i="1"/>
  <c r="VU27" i="1" s="1"/>
  <c r="VM27" i="1"/>
  <c r="VO27" i="1" s="1"/>
  <c r="VG27" i="1"/>
  <c r="VI27" i="1" s="1"/>
  <c r="UZ27" i="1"/>
  <c r="VB27" i="1" s="1"/>
  <c r="UT27" i="1"/>
  <c r="UV27" i="1" s="1"/>
  <c r="UN27" i="1"/>
  <c r="UP27" i="1" s="1"/>
  <c r="UH27" i="1"/>
  <c r="UJ27" i="1" s="1"/>
  <c r="WK26" i="1"/>
  <c r="WM26" i="1" s="1"/>
  <c r="WE26" i="1"/>
  <c r="WG26" i="1" s="1"/>
  <c r="VY26" i="1"/>
  <c r="WA26" i="1" s="1"/>
  <c r="VS26" i="1"/>
  <c r="VU26" i="1" s="1"/>
  <c r="VM26" i="1"/>
  <c r="VO26" i="1" s="1"/>
  <c r="VG26" i="1"/>
  <c r="VI26" i="1" s="1"/>
  <c r="UZ26" i="1"/>
  <c r="VB26" i="1" s="1"/>
  <c r="UT26" i="1"/>
  <c r="UV26" i="1" s="1"/>
  <c r="UN26" i="1"/>
  <c r="UP26" i="1" s="1"/>
  <c r="UH26" i="1"/>
  <c r="UJ26" i="1" s="1"/>
  <c r="WK25" i="1"/>
  <c r="WM25" i="1" s="1"/>
  <c r="WE25" i="1"/>
  <c r="WG25" i="1" s="1"/>
  <c r="VY25" i="1"/>
  <c r="WA25" i="1" s="1"/>
  <c r="VS25" i="1"/>
  <c r="VU25" i="1" s="1"/>
  <c r="VM25" i="1"/>
  <c r="VO25" i="1" s="1"/>
  <c r="VG25" i="1"/>
  <c r="VI25" i="1" s="1"/>
  <c r="UZ25" i="1"/>
  <c r="VB25" i="1" s="1"/>
  <c r="UT25" i="1"/>
  <c r="UV25" i="1" s="1"/>
  <c r="UN25" i="1"/>
  <c r="UP25" i="1" s="1"/>
  <c r="UH25" i="1"/>
  <c r="UJ25" i="1" s="1"/>
  <c r="WK24" i="1"/>
  <c r="WM24" i="1" s="1"/>
  <c r="WE24" i="1"/>
  <c r="WG24" i="1" s="1"/>
  <c r="VY24" i="1"/>
  <c r="WA24" i="1" s="1"/>
  <c r="VS24" i="1"/>
  <c r="VU24" i="1" s="1"/>
  <c r="VM24" i="1"/>
  <c r="VO24" i="1" s="1"/>
  <c r="VG24" i="1"/>
  <c r="VI24" i="1" s="1"/>
  <c r="UZ24" i="1"/>
  <c r="VB24" i="1" s="1"/>
  <c r="UT24" i="1"/>
  <c r="UV24" i="1" s="1"/>
  <c r="UN24" i="1"/>
  <c r="UP24" i="1" s="1"/>
  <c r="UH24" i="1"/>
  <c r="UJ24" i="1" s="1"/>
  <c r="WK23" i="1"/>
  <c r="WM23" i="1" s="1"/>
  <c r="WE23" i="1"/>
  <c r="WG23" i="1" s="1"/>
  <c r="VY23" i="1"/>
  <c r="WA23" i="1" s="1"/>
  <c r="VS23" i="1"/>
  <c r="VU23" i="1" s="1"/>
  <c r="VM23" i="1"/>
  <c r="VO23" i="1" s="1"/>
  <c r="VG23" i="1"/>
  <c r="VI23" i="1" s="1"/>
  <c r="UZ23" i="1"/>
  <c r="VB23" i="1" s="1"/>
  <c r="UT23" i="1"/>
  <c r="UV23" i="1" s="1"/>
  <c r="UN23" i="1"/>
  <c r="UP23" i="1" s="1"/>
  <c r="UH23" i="1"/>
  <c r="UJ23" i="1" s="1"/>
  <c r="WK22" i="1"/>
  <c r="WM22" i="1" s="1"/>
  <c r="WE22" i="1"/>
  <c r="WG22" i="1" s="1"/>
  <c r="VY22" i="1"/>
  <c r="WA22" i="1" s="1"/>
  <c r="VS22" i="1"/>
  <c r="VU22" i="1" s="1"/>
  <c r="VM22" i="1"/>
  <c r="VO22" i="1" s="1"/>
  <c r="VG22" i="1"/>
  <c r="VI22" i="1" s="1"/>
  <c r="UZ22" i="1"/>
  <c r="VB22" i="1" s="1"/>
  <c r="UT22" i="1"/>
  <c r="UV22" i="1" s="1"/>
  <c r="UN22" i="1"/>
  <c r="UP22" i="1" s="1"/>
  <c r="UH22" i="1"/>
  <c r="UJ22" i="1" s="1"/>
  <c r="WK21" i="1"/>
  <c r="WM21" i="1" s="1"/>
  <c r="WE21" i="1"/>
  <c r="WG21" i="1" s="1"/>
  <c r="VY21" i="1"/>
  <c r="WA21" i="1" s="1"/>
  <c r="VS21" i="1"/>
  <c r="VU21" i="1" s="1"/>
  <c r="VM21" i="1"/>
  <c r="VO21" i="1" s="1"/>
  <c r="VG21" i="1"/>
  <c r="VI21" i="1" s="1"/>
  <c r="UZ21" i="1"/>
  <c r="VB21" i="1" s="1"/>
  <c r="UT21" i="1"/>
  <c r="UV21" i="1" s="1"/>
  <c r="UN21" i="1"/>
  <c r="UP21" i="1" s="1"/>
  <c r="UH21" i="1"/>
  <c r="UJ21" i="1" s="1"/>
  <c r="WK20" i="1"/>
  <c r="WM20" i="1" s="1"/>
  <c r="WE20" i="1"/>
  <c r="WG20" i="1" s="1"/>
  <c r="VY20" i="1"/>
  <c r="WA20" i="1" s="1"/>
  <c r="VS20" i="1"/>
  <c r="VU20" i="1" s="1"/>
  <c r="VM20" i="1"/>
  <c r="VO20" i="1" s="1"/>
  <c r="VG20" i="1"/>
  <c r="VI20" i="1" s="1"/>
  <c r="UZ20" i="1"/>
  <c r="VB20" i="1" s="1"/>
  <c r="UT20" i="1"/>
  <c r="UV20" i="1" s="1"/>
  <c r="UN20" i="1"/>
  <c r="UP20" i="1" s="1"/>
  <c r="UH20" i="1"/>
  <c r="UJ20" i="1" s="1"/>
  <c r="WK19" i="1"/>
  <c r="WM19" i="1" s="1"/>
  <c r="WE19" i="1"/>
  <c r="WG19" i="1" s="1"/>
  <c r="VY19" i="1"/>
  <c r="WA19" i="1" s="1"/>
  <c r="VS19" i="1"/>
  <c r="VU19" i="1" s="1"/>
  <c r="VM19" i="1"/>
  <c r="VO19" i="1" s="1"/>
  <c r="VG19" i="1"/>
  <c r="VI19" i="1" s="1"/>
  <c r="UZ19" i="1"/>
  <c r="VB19" i="1" s="1"/>
  <c r="UT19" i="1"/>
  <c r="UV19" i="1" s="1"/>
  <c r="UP19" i="1"/>
  <c r="UN19" i="1"/>
  <c r="UH19" i="1"/>
  <c r="UJ19" i="1" s="1"/>
  <c r="WK18" i="1"/>
  <c r="WM18" i="1" s="1"/>
  <c r="WE18" i="1"/>
  <c r="WG18" i="1" s="1"/>
  <c r="VY18" i="1"/>
  <c r="WA18" i="1" s="1"/>
  <c r="VS18" i="1"/>
  <c r="VU18" i="1" s="1"/>
  <c r="VM18" i="1"/>
  <c r="VO18" i="1" s="1"/>
  <c r="VG18" i="1"/>
  <c r="VI18" i="1" s="1"/>
  <c r="UZ18" i="1"/>
  <c r="VB18" i="1" s="1"/>
  <c r="UT18" i="1"/>
  <c r="UV18" i="1" s="1"/>
  <c r="UN18" i="1"/>
  <c r="UP18" i="1" s="1"/>
  <c r="UH18" i="1"/>
  <c r="UJ18" i="1" s="1"/>
  <c r="WK17" i="1"/>
  <c r="WM17" i="1" s="1"/>
  <c r="WE17" i="1"/>
  <c r="WG17" i="1" s="1"/>
  <c r="VY17" i="1"/>
  <c r="WA17" i="1" s="1"/>
  <c r="VS17" i="1"/>
  <c r="VU17" i="1" s="1"/>
  <c r="VM17" i="1"/>
  <c r="VO17" i="1" s="1"/>
  <c r="VG17" i="1"/>
  <c r="VI17" i="1" s="1"/>
  <c r="UZ17" i="1"/>
  <c r="VB17" i="1" s="1"/>
  <c r="UT17" i="1"/>
  <c r="UV17" i="1" s="1"/>
  <c r="UN17" i="1"/>
  <c r="UP17" i="1" s="1"/>
  <c r="UH17" i="1"/>
  <c r="UJ17" i="1" s="1"/>
  <c r="WK16" i="1"/>
  <c r="WM16" i="1" s="1"/>
  <c r="WE16" i="1"/>
  <c r="WG16" i="1" s="1"/>
  <c r="VY16" i="1"/>
  <c r="WA16" i="1" s="1"/>
  <c r="VS16" i="1"/>
  <c r="VU16" i="1" s="1"/>
  <c r="VM16" i="1"/>
  <c r="VO16" i="1" s="1"/>
  <c r="VG16" i="1"/>
  <c r="VI16" i="1" s="1"/>
  <c r="UZ16" i="1"/>
  <c r="VB16" i="1" s="1"/>
  <c r="UT16" i="1"/>
  <c r="UV16" i="1" s="1"/>
  <c r="UN16" i="1"/>
  <c r="UP16" i="1" s="1"/>
  <c r="UH16" i="1"/>
  <c r="UJ16" i="1" s="1"/>
  <c r="WK15" i="1"/>
  <c r="WM15" i="1" s="1"/>
  <c r="WE15" i="1"/>
  <c r="WG15" i="1" s="1"/>
  <c r="VY15" i="1"/>
  <c r="WA15" i="1" s="1"/>
  <c r="VS15" i="1"/>
  <c r="VU15" i="1" s="1"/>
  <c r="VM15" i="1"/>
  <c r="VO15" i="1" s="1"/>
  <c r="VG15" i="1"/>
  <c r="VI15" i="1" s="1"/>
  <c r="UZ15" i="1"/>
  <c r="VB15" i="1" s="1"/>
  <c r="UT15" i="1"/>
  <c r="UV15" i="1" s="1"/>
  <c r="UN15" i="1"/>
  <c r="UP15" i="1" s="1"/>
  <c r="UH15" i="1"/>
  <c r="UJ15" i="1" s="1"/>
  <c r="WK14" i="1"/>
  <c r="WM14" i="1" s="1"/>
  <c r="WE14" i="1"/>
  <c r="WG14" i="1" s="1"/>
  <c r="VY14" i="1"/>
  <c r="WA14" i="1" s="1"/>
  <c r="VS14" i="1"/>
  <c r="VU14" i="1" s="1"/>
  <c r="VM14" i="1"/>
  <c r="VO14" i="1" s="1"/>
  <c r="VG14" i="1"/>
  <c r="VI14" i="1" s="1"/>
  <c r="UZ14" i="1"/>
  <c r="UT14" i="1"/>
  <c r="UV14" i="1" s="1"/>
  <c r="UN14" i="1"/>
  <c r="UP14" i="1" s="1"/>
  <c r="UH14" i="1"/>
  <c r="WK13" i="1"/>
  <c r="WM13" i="1" s="1"/>
  <c r="WE13" i="1"/>
  <c r="WG13" i="1" s="1"/>
  <c r="VY13" i="1"/>
  <c r="WA13" i="1" s="1"/>
  <c r="VS13" i="1"/>
  <c r="VU13" i="1" s="1"/>
  <c r="VM13" i="1"/>
  <c r="VO13" i="1" s="1"/>
  <c r="VG13" i="1"/>
  <c r="VI13" i="1" s="1"/>
  <c r="UZ13" i="1"/>
  <c r="VB13" i="1" s="1"/>
  <c r="UT13" i="1"/>
  <c r="UV13" i="1" s="1"/>
  <c r="UN13" i="1"/>
  <c r="UP13" i="1" s="1"/>
  <c r="UH13" i="1"/>
  <c r="UJ13" i="1" s="1"/>
  <c r="WK12" i="1"/>
  <c r="WM12" i="1" s="1"/>
  <c r="WE12" i="1"/>
  <c r="WG12" i="1" s="1"/>
  <c r="VY12" i="1"/>
  <c r="WA12" i="1" s="1"/>
  <c r="VS12" i="1"/>
  <c r="VU12" i="1" s="1"/>
  <c r="VM12" i="1"/>
  <c r="VO12" i="1" s="1"/>
  <c r="VG12" i="1"/>
  <c r="VI12" i="1" s="1"/>
  <c r="UZ12" i="1"/>
  <c r="VB12" i="1" s="1"/>
  <c r="UT12" i="1"/>
  <c r="UV12" i="1" s="1"/>
  <c r="UN12" i="1"/>
  <c r="UP12" i="1" s="1"/>
  <c r="UH12" i="1"/>
  <c r="UJ12" i="1" s="1"/>
  <c r="WK11" i="1"/>
  <c r="WM11" i="1" s="1"/>
  <c r="WE11" i="1"/>
  <c r="WG11" i="1" s="1"/>
  <c r="VY11" i="1"/>
  <c r="WA11" i="1" s="1"/>
  <c r="VS11" i="1"/>
  <c r="VU11" i="1" s="1"/>
  <c r="VM11" i="1"/>
  <c r="VO11" i="1" s="1"/>
  <c r="VG11" i="1"/>
  <c r="VI11" i="1" s="1"/>
  <c r="UZ11" i="1"/>
  <c r="VB11" i="1" s="1"/>
  <c r="UT11" i="1"/>
  <c r="UV11" i="1" s="1"/>
  <c r="UN11" i="1"/>
  <c r="UP11" i="1" s="1"/>
  <c r="UH11" i="1"/>
  <c r="UJ11" i="1" s="1"/>
  <c r="WK10" i="1"/>
  <c r="WM10" i="1" s="1"/>
  <c r="WE10" i="1"/>
  <c r="VY10" i="1"/>
  <c r="WA10" i="1" s="1"/>
  <c r="VS10" i="1"/>
  <c r="VU10" i="1" s="1"/>
  <c r="VG10" i="1"/>
  <c r="UZ10" i="1"/>
  <c r="VB10" i="1" s="1"/>
  <c r="UT10" i="1"/>
  <c r="UV10" i="1" s="1"/>
  <c r="UN10" i="1"/>
  <c r="UP10" i="1" s="1"/>
  <c r="UH10" i="1"/>
  <c r="WK9" i="1"/>
  <c r="WM9" i="1" s="1"/>
  <c r="WE9" i="1"/>
  <c r="WG9" i="1" s="1"/>
  <c r="VY9" i="1"/>
  <c r="WA9" i="1" s="1"/>
  <c r="VS9" i="1"/>
  <c r="VU9" i="1" s="1"/>
  <c r="VM9" i="1"/>
  <c r="VO9" i="1" s="1"/>
  <c r="VG9" i="1"/>
  <c r="VI9" i="1" s="1"/>
  <c r="UZ9" i="1"/>
  <c r="VB9" i="1" s="1"/>
  <c r="UT9" i="1"/>
  <c r="UV9" i="1" s="1"/>
  <c r="UN9" i="1"/>
  <c r="UP9" i="1" s="1"/>
  <c r="UH9" i="1"/>
  <c r="UJ9" i="1" s="1"/>
  <c r="WK8" i="1"/>
  <c r="WM8" i="1" s="1"/>
  <c r="WE8" i="1"/>
  <c r="WG8" i="1" s="1"/>
  <c r="VY8" i="1"/>
  <c r="WA8" i="1" s="1"/>
  <c r="VS8" i="1"/>
  <c r="VU8" i="1" s="1"/>
  <c r="VM8" i="1"/>
  <c r="VO8" i="1" s="1"/>
  <c r="VG8" i="1"/>
  <c r="VI8" i="1" s="1"/>
  <c r="UZ8" i="1"/>
  <c r="VB8" i="1" s="1"/>
  <c r="UT8" i="1"/>
  <c r="UV8" i="1" s="1"/>
  <c r="UN8" i="1"/>
  <c r="UP8" i="1" s="1"/>
  <c r="UH8" i="1"/>
  <c r="UJ8" i="1" s="1"/>
  <c r="WK7" i="1"/>
  <c r="WM7" i="1" s="1"/>
  <c r="WE7" i="1"/>
  <c r="WG7" i="1" s="1"/>
  <c r="VY7" i="1"/>
  <c r="WA7" i="1" s="1"/>
  <c r="VS7" i="1"/>
  <c r="VU7" i="1" s="1"/>
  <c r="VM7" i="1"/>
  <c r="VO7" i="1" s="1"/>
  <c r="VG7" i="1"/>
  <c r="VI7" i="1" s="1"/>
  <c r="UZ7" i="1"/>
  <c r="VB7" i="1" s="1"/>
  <c r="UT7" i="1"/>
  <c r="UV7" i="1" s="1"/>
  <c r="UN7" i="1"/>
  <c r="UP7" i="1" s="1"/>
  <c r="UH7" i="1"/>
  <c r="UJ7" i="1" s="1"/>
  <c r="WK6" i="1"/>
  <c r="WM6" i="1" s="1"/>
  <c r="WE6" i="1"/>
  <c r="WG6" i="1" s="1"/>
  <c r="VY6" i="1"/>
  <c r="WA6" i="1" s="1"/>
  <c r="VS6" i="1"/>
  <c r="VU6" i="1" s="1"/>
  <c r="VM6" i="1"/>
  <c r="VO6" i="1" s="1"/>
  <c r="VG6" i="1"/>
  <c r="VI6" i="1" s="1"/>
  <c r="UZ6" i="1"/>
  <c r="VB6" i="1" s="1"/>
  <c r="UT6" i="1"/>
  <c r="UV6" i="1" s="1"/>
  <c r="UN6" i="1"/>
  <c r="UP6" i="1" s="1"/>
  <c r="UH6" i="1"/>
  <c r="UJ6" i="1" s="1"/>
  <c r="WK5" i="1"/>
  <c r="WE5" i="1"/>
  <c r="WG5" i="1" s="1"/>
  <c r="VY5" i="1"/>
  <c r="VS5" i="1"/>
  <c r="VU5" i="1" s="1"/>
  <c r="VO5" i="1"/>
  <c r="VM5" i="1"/>
  <c r="VG5" i="1"/>
  <c r="VI5" i="1" s="1"/>
  <c r="UZ5" i="1"/>
  <c r="UT5" i="1"/>
  <c r="UV5" i="1" s="1"/>
  <c r="UN5" i="1"/>
  <c r="UH5" i="1"/>
  <c r="UJ5" i="1" s="1"/>
  <c r="RR11" i="1"/>
  <c r="RR10" i="1"/>
  <c r="RR9" i="1"/>
  <c r="RR8" i="1"/>
  <c r="QZ10" i="1"/>
  <c r="QZ9" i="1"/>
  <c r="QZ8" i="1"/>
  <c r="QZ6" i="1"/>
  <c r="QH9" i="1"/>
  <c r="PV8" i="1"/>
  <c r="PD9" i="1"/>
  <c r="OX5" i="1"/>
  <c r="OF10" i="1"/>
  <c r="OF7" i="1"/>
  <c r="NT15" i="1"/>
  <c r="NU15" i="1" s="1"/>
  <c r="NW15" i="1" s="1"/>
  <c r="NT7" i="1"/>
  <c r="NT5" i="1"/>
  <c r="NU14" i="1"/>
  <c r="NW14" i="1" s="1"/>
  <c r="NU10" i="1"/>
  <c r="NW10" i="1" s="1"/>
  <c r="NU9" i="1"/>
  <c r="NW9" i="1" s="1"/>
  <c r="NU5" i="1"/>
  <c r="NB7" i="1"/>
  <c r="MC5" i="1"/>
  <c r="LW5" i="1"/>
  <c r="LQ13" i="1"/>
  <c r="LQ12" i="1"/>
  <c r="LQ11" i="1"/>
  <c r="LQ10" i="1"/>
  <c r="LQ8" i="1"/>
  <c r="LQ7" i="1"/>
  <c r="LQ6" i="1"/>
  <c r="LQ5" i="1"/>
  <c r="LK7" i="1"/>
  <c r="LE19" i="1"/>
  <c r="LE17" i="1"/>
  <c r="LE16" i="1"/>
  <c r="LE15" i="1"/>
  <c r="LE14" i="1"/>
  <c r="LE13" i="1"/>
  <c r="LE7" i="1"/>
  <c r="LE6" i="1"/>
  <c r="KM9" i="1"/>
  <c r="KF5" i="1"/>
  <c r="JZ6" i="1"/>
  <c r="JT8" i="1"/>
  <c r="JT7" i="1"/>
  <c r="JT6" i="1"/>
  <c r="JT5" i="1"/>
  <c r="JN7" i="1"/>
  <c r="JN6" i="1"/>
  <c r="JN5" i="1"/>
  <c r="JH7" i="1"/>
  <c r="IV6" i="1"/>
  <c r="IJ10" i="1"/>
  <c r="IJ9" i="1"/>
  <c r="ID5" i="1"/>
  <c r="HX6" i="1"/>
  <c r="HR7" i="1"/>
  <c r="HR6" i="1"/>
  <c r="HF5" i="1"/>
  <c r="GT5" i="1"/>
  <c r="GH5" i="1"/>
  <c r="GB10" i="1"/>
  <c r="GB9" i="1"/>
  <c r="GB6" i="1"/>
  <c r="GB5" i="1"/>
  <c r="FJ5" i="1"/>
  <c r="FD5" i="1"/>
  <c r="EX10" i="1"/>
  <c r="EX9" i="1"/>
  <c r="ER7" i="1"/>
  <c r="ER6" i="1"/>
  <c r="ER5" i="1"/>
  <c r="EL6" i="1"/>
  <c r="EL5" i="1"/>
  <c r="DS6" i="1"/>
  <c r="DS5" i="1"/>
  <c r="DM5" i="1"/>
  <c r="UB34" i="1"/>
  <c r="UD34" i="1" s="1"/>
  <c r="TV34" i="1"/>
  <c r="TX34" i="1" s="1"/>
  <c r="TP34" i="1"/>
  <c r="TR34" i="1" s="1"/>
  <c r="TJ34" i="1"/>
  <c r="TL34" i="1" s="1"/>
  <c r="TD34" i="1"/>
  <c r="TF34" i="1" s="1"/>
  <c r="SX34" i="1"/>
  <c r="SZ34" i="1" s="1"/>
  <c r="SQ34" i="1"/>
  <c r="SS34" i="1" s="1"/>
  <c r="SK34" i="1"/>
  <c r="SM34" i="1" s="1"/>
  <c r="SE34" i="1"/>
  <c r="SG34" i="1" s="1"/>
  <c r="RY34" i="1"/>
  <c r="SA34" i="1" s="1"/>
  <c r="RS34" i="1"/>
  <c r="RU34" i="1" s="1"/>
  <c r="RM34" i="1"/>
  <c r="RO34" i="1" s="1"/>
  <c r="RA34" i="1"/>
  <c r="RC34" i="1" s="1"/>
  <c r="QU34" i="1"/>
  <c r="QW34" i="1" s="1"/>
  <c r="QO34" i="1"/>
  <c r="QQ34" i="1" s="1"/>
  <c r="QI34" i="1"/>
  <c r="QK34" i="1" s="1"/>
  <c r="QC34" i="1"/>
  <c r="QE34" i="1" s="1"/>
  <c r="PW34" i="1"/>
  <c r="PY34" i="1" s="1"/>
  <c r="PQ34" i="1"/>
  <c r="PS34" i="1" s="1"/>
  <c r="PK34" i="1"/>
  <c r="PM34" i="1" s="1"/>
  <c r="PE34" i="1"/>
  <c r="PG34" i="1" s="1"/>
  <c r="OY34" i="1"/>
  <c r="PA34" i="1" s="1"/>
  <c r="OS34" i="1"/>
  <c r="OU34" i="1" s="1"/>
  <c r="OM34" i="1"/>
  <c r="OO34" i="1" s="1"/>
  <c r="OG34" i="1"/>
  <c r="OI34" i="1" s="1"/>
  <c r="OA34" i="1"/>
  <c r="OC34" i="1" s="1"/>
  <c r="NU34" i="1"/>
  <c r="NW34" i="1" s="1"/>
  <c r="NO34" i="1"/>
  <c r="NQ34" i="1" s="1"/>
  <c r="NI34" i="1"/>
  <c r="NK34" i="1" s="1"/>
  <c r="NC34" i="1"/>
  <c r="NE34" i="1" s="1"/>
  <c r="MW34" i="1"/>
  <c r="MY34" i="1" s="1"/>
  <c r="MQ34" i="1"/>
  <c r="MS34" i="1" s="1"/>
  <c r="MJ34" i="1"/>
  <c r="ML34" i="1" s="1"/>
  <c r="MD34" i="1"/>
  <c r="MF34" i="1" s="1"/>
  <c r="LX34" i="1"/>
  <c r="LZ34" i="1" s="1"/>
  <c r="UB33" i="1"/>
  <c r="UD33" i="1" s="1"/>
  <c r="TV33" i="1"/>
  <c r="TX33" i="1" s="1"/>
  <c r="TP33" i="1"/>
  <c r="TR33" i="1" s="1"/>
  <c r="TJ33" i="1"/>
  <c r="TL33" i="1" s="1"/>
  <c r="TD33" i="1"/>
  <c r="TF33" i="1" s="1"/>
  <c r="SX33" i="1"/>
  <c r="SZ33" i="1" s="1"/>
  <c r="SQ33" i="1"/>
  <c r="SS33" i="1" s="1"/>
  <c r="SK33" i="1"/>
  <c r="SM33" i="1" s="1"/>
  <c r="SE33" i="1"/>
  <c r="SG33" i="1" s="1"/>
  <c r="RY33" i="1"/>
  <c r="SA33" i="1" s="1"/>
  <c r="RS33" i="1"/>
  <c r="RU33" i="1" s="1"/>
  <c r="RM33" i="1"/>
  <c r="RO33" i="1" s="1"/>
  <c r="RA33" i="1"/>
  <c r="RC33" i="1" s="1"/>
  <c r="QU33" i="1"/>
  <c r="QW33" i="1" s="1"/>
  <c r="QO33" i="1"/>
  <c r="QQ33" i="1" s="1"/>
  <c r="QI33" i="1"/>
  <c r="QK33" i="1" s="1"/>
  <c r="QC33" i="1"/>
  <c r="QE33" i="1" s="1"/>
  <c r="PW33" i="1"/>
  <c r="PY33" i="1" s="1"/>
  <c r="PQ33" i="1"/>
  <c r="PS33" i="1" s="1"/>
  <c r="PK33" i="1"/>
  <c r="PM33" i="1" s="1"/>
  <c r="PE33" i="1"/>
  <c r="PG33" i="1" s="1"/>
  <c r="OY33" i="1"/>
  <c r="PA33" i="1" s="1"/>
  <c r="OS33" i="1"/>
  <c r="OU33" i="1" s="1"/>
  <c r="OM33" i="1"/>
  <c r="OO33" i="1" s="1"/>
  <c r="OG33" i="1"/>
  <c r="OI33" i="1" s="1"/>
  <c r="OA33" i="1"/>
  <c r="OC33" i="1" s="1"/>
  <c r="NU33" i="1"/>
  <c r="NW33" i="1" s="1"/>
  <c r="NO33" i="1"/>
  <c r="NQ33" i="1" s="1"/>
  <c r="NI33" i="1"/>
  <c r="NK33" i="1" s="1"/>
  <c r="NC33" i="1"/>
  <c r="NE33" i="1" s="1"/>
  <c r="MW33" i="1"/>
  <c r="MY33" i="1" s="1"/>
  <c r="MQ33" i="1"/>
  <c r="MS33" i="1" s="1"/>
  <c r="MJ33" i="1"/>
  <c r="ML33" i="1" s="1"/>
  <c r="MD33" i="1"/>
  <c r="MF33" i="1" s="1"/>
  <c r="LX33" i="1"/>
  <c r="LZ33" i="1" s="1"/>
  <c r="UB32" i="1"/>
  <c r="UD32" i="1" s="1"/>
  <c r="TV32" i="1"/>
  <c r="TX32" i="1" s="1"/>
  <c r="TP32" i="1"/>
  <c r="TR32" i="1" s="1"/>
  <c r="TJ32" i="1"/>
  <c r="TL32" i="1" s="1"/>
  <c r="TD32" i="1"/>
  <c r="TF32" i="1" s="1"/>
  <c r="SX32" i="1"/>
  <c r="SZ32" i="1" s="1"/>
  <c r="SQ32" i="1"/>
  <c r="SS32" i="1" s="1"/>
  <c r="SK32" i="1"/>
  <c r="SM32" i="1" s="1"/>
  <c r="SE32" i="1"/>
  <c r="SG32" i="1" s="1"/>
  <c r="RY32" i="1"/>
  <c r="SA32" i="1" s="1"/>
  <c r="RS32" i="1"/>
  <c r="RU32" i="1" s="1"/>
  <c r="RM32" i="1"/>
  <c r="RO32" i="1" s="1"/>
  <c r="RA32" i="1"/>
  <c r="RC32" i="1" s="1"/>
  <c r="QU32" i="1"/>
  <c r="QW32" i="1" s="1"/>
  <c r="QO32" i="1"/>
  <c r="QQ32" i="1" s="1"/>
  <c r="QI32" i="1"/>
  <c r="QK32" i="1" s="1"/>
  <c r="QC32" i="1"/>
  <c r="QE32" i="1" s="1"/>
  <c r="PW32" i="1"/>
  <c r="PY32" i="1" s="1"/>
  <c r="PQ32" i="1"/>
  <c r="PS32" i="1" s="1"/>
  <c r="PK32" i="1"/>
  <c r="PM32" i="1" s="1"/>
  <c r="PE32" i="1"/>
  <c r="PG32" i="1" s="1"/>
  <c r="OY32" i="1"/>
  <c r="PA32" i="1" s="1"/>
  <c r="OS32" i="1"/>
  <c r="OU32" i="1" s="1"/>
  <c r="OM32" i="1"/>
  <c r="OO32" i="1" s="1"/>
  <c r="OG32" i="1"/>
  <c r="OI32" i="1" s="1"/>
  <c r="OA32" i="1"/>
  <c r="OC32" i="1" s="1"/>
  <c r="NU32" i="1"/>
  <c r="NW32" i="1" s="1"/>
  <c r="NO32" i="1"/>
  <c r="NQ32" i="1" s="1"/>
  <c r="NI32" i="1"/>
  <c r="NK32" i="1" s="1"/>
  <c r="NC32" i="1"/>
  <c r="NE32" i="1" s="1"/>
  <c r="MW32" i="1"/>
  <c r="MY32" i="1" s="1"/>
  <c r="MQ32" i="1"/>
  <c r="MS32" i="1" s="1"/>
  <c r="MJ32" i="1"/>
  <c r="ML32" i="1" s="1"/>
  <c r="MD32" i="1"/>
  <c r="MF32" i="1" s="1"/>
  <c r="LX32" i="1"/>
  <c r="LZ32" i="1" s="1"/>
  <c r="UB31" i="1"/>
  <c r="UD31" i="1" s="1"/>
  <c r="TV31" i="1"/>
  <c r="TX31" i="1" s="1"/>
  <c r="TP31" i="1"/>
  <c r="TR31" i="1" s="1"/>
  <c r="TJ31" i="1"/>
  <c r="TL31" i="1" s="1"/>
  <c r="TD31" i="1"/>
  <c r="TF31" i="1" s="1"/>
  <c r="SX31" i="1"/>
  <c r="SZ31" i="1" s="1"/>
  <c r="SQ31" i="1"/>
  <c r="SS31" i="1" s="1"/>
  <c r="SK31" i="1"/>
  <c r="SM31" i="1" s="1"/>
  <c r="SE31" i="1"/>
  <c r="SG31" i="1" s="1"/>
  <c r="RY31" i="1"/>
  <c r="SA31" i="1" s="1"/>
  <c r="RS31" i="1"/>
  <c r="RU31" i="1" s="1"/>
  <c r="RM31" i="1"/>
  <c r="RO31" i="1" s="1"/>
  <c r="RA31" i="1"/>
  <c r="RC31" i="1" s="1"/>
  <c r="QU31" i="1"/>
  <c r="QW31" i="1" s="1"/>
  <c r="QO31" i="1"/>
  <c r="QQ31" i="1" s="1"/>
  <c r="QI31" i="1"/>
  <c r="QK31" i="1" s="1"/>
  <c r="QC31" i="1"/>
  <c r="QE31" i="1" s="1"/>
  <c r="PW31" i="1"/>
  <c r="PY31" i="1" s="1"/>
  <c r="PQ31" i="1"/>
  <c r="PS31" i="1" s="1"/>
  <c r="PK31" i="1"/>
  <c r="PM31" i="1" s="1"/>
  <c r="PE31" i="1"/>
  <c r="PG31" i="1" s="1"/>
  <c r="OY31" i="1"/>
  <c r="PA31" i="1" s="1"/>
  <c r="OS31" i="1"/>
  <c r="OU31" i="1" s="1"/>
  <c r="OM31" i="1"/>
  <c r="OO31" i="1" s="1"/>
  <c r="OG31" i="1"/>
  <c r="OI31" i="1" s="1"/>
  <c r="OA31" i="1"/>
  <c r="OC31" i="1" s="1"/>
  <c r="NU31" i="1"/>
  <c r="NW31" i="1" s="1"/>
  <c r="NO31" i="1"/>
  <c r="NQ31" i="1" s="1"/>
  <c r="NI31" i="1"/>
  <c r="NK31" i="1" s="1"/>
  <c r="NC31" i="1"/>
  <c r="NE31" i="1" s="1"/>
  <c r="MW31" i="1"/>
  <c r="MY31" i="1" s="1"/>
  <c r="MQ31" i="1"/>
  <c r="MS31" i="1" s="1"/>
  <c r="MJ31" i="1"/>
  <c r="ML31" i="1" s="1"/>
  <c r="MD31" i="1"/>
  <c r="MF31" i="1" s="1"/>
  <c r="LX31" i="1"/>
  <c r="LZ31" i="1" s="1"/>
  <c r="UB30" i="1"/>
  <c r="UD30" i="1" s="1"/>
  <c r="TV30" i="1"/>
  <c r="TX30" i="1" s="1"/>
  <c r="TP30" i="1"/>
  <c r="TR30" i="1" s="1"/>
  <c r="TJ30" i="1"/>
  <c r="TL30" i="1" s="1"/>
  <c r="TD30" i="1"/>
  <c r="TF30" i="1" s="1"/>
  <c r="SX30" i="1"/>
  <c r="SZ30" i="1" s="1"/>
  <c r="SQ30" i="1"/>
  <c r="SS30" i="1" s="1"/>
  <c r="SK30" i="1"/>
  <c r="SM30" i="1" s="1"/>
  <c r="SE30" i="1"/>
  <c r="SG30" i="1" s="1"/>
  <c r="RY30" i="1"/>
  <c r="SA30" i="1" s="1"/>
  <c r="RS30" i="1"/>
  <c r="RU30" i="1" s="1"/>
  <c r="RM30" i="1"/>
  <c r="RO30" i="1" s="1"/>
  <c r="RA30" i="1"/>
  <c r="RC30" i="1" s="1"/>
  <c r="QU30" i="1"/>
  <c r="QW30" i="1" s="1"/>
  <c r="QO30" i="1"/>
  <c r="QQ30" i="1" s="1"/>
  <c r="QI30" i="1"/>
  <c r="QK30" i="1" s="1"/>
  <c r="QC30" i="1"/>
  <c r="QE30" i="1" s="1"/>
  <c r="PW30" i="1"/>
  <c r="PY30" i="1" s="1"/>
  <c r="PQ30" i="1"/>
  <c r="PS30" i="1" s="1"/>
  <c r="PK30" i="1"/>
  <c r="PM30" i="1" s="1"/>
  <c r="PE30" i="1"/>
  <c r="PG30" i="1" s="1"/>
  <c r="OY30" i="1"/>
  <c r="PA30" i="1" s="1"/>
  <c r="OS30" i="1"/>
  <c r="OU30" i="1" s="1"/>
  <c r="OM30" i="1"/>
  <c r="OO30" i="1" s="1"/>
  <c r="OG30" i="1"/>
  <c r="OI30" i="1" s="1"/>
  <c r="OA30" i="1"/>
  <c r="OC30" i="1" s="1"/>
  <c r="NU30" i="1"/>
  <c r="NW30" i="1" s="1"/>
  <c r="NO30" i="1"/>
  <c r="NQ30" i="1" s="1"/>
  <c r="NI30" i="1"/>
  <c r="NK30" i="1" s="1"/>
  <c r="NC30" i="1"/>
  <c r="NE30" i="1" s="1"/>
  <c r="MW30" i="1"/>
  <c r="MY30" i="1" s="1"/>
  <c r="MQ30" i="1"/>
  <c r="MS30" i="1" s="1"/>
  <c r="MJ30" i="1"/>
  <c r="ML30" i="1" s="1"/>
  <c r="MD30" i="1"/>
  <c r="MF30" i="1" s="1"/>
  <c r="LX30" i="1"/>
  <c r="LZ30" i="1" s="1"/>
  <c r="UB29" i="1"/>
  <c r="UD29" i="1" s="1"/>
  <c r="TV29" i="1"/>
  <c r="TX29" i="1" s="1"/>
  <c r="TP29" i="1"/>
  <c r="TR29" i="1" s="1"/>
  <c r="TJ29" i="1"/>
  <c r="TL29" i="1" s="1"/>
  <c r="TD29" i="1"/>
  <c r="TF29" i="1" s="1"/>
  <c r="SX29" i="1"/>
  <c r="SZ29" i="1" s="1"/>
  <c r="SQ29" i="1"/>
  <c r="SS29" i="1" s="1"/>
  <c r="SK29" i="1"/>
  <c r="SM29" i="1" s="1"/>
  <c r="SE29" i="1"/>
  <c r="SG29" i="1" s="1"/>
  <c r="RY29" i="1"/>
  <c r="SA29" i="1" s="1"/>
  <c r="RS29" i="1"/>
  <c r="RU29" i="1" s="1"/>
  <c r="RM29" i="1"/>
  <c r="RO29" i="1" s="1"/>
  <c r="RA29" i="1"/>
  <c r="RC29" i="1" s="1"/>
  <c r="QU29" i="1"/>
  <c r="QW29" i="1" s="1"/>
  <c r="QO29" i="1"/>
  <c r="QQ29" i="1" s="1"/>
  <c r="QI29" i="1"/>
  <c r="QK29" i="1" s="1"/>
  <c r="QC29" i="1"/>
  <c r="QE29" i="1" s="1"/>
  <c r="PW29" i="1"/>
  <c r="PY29" i="1" s="1"/>
  <c r="PQ29" i="1"/>
  <c r="PS29" i="1" s="1"/>
  <c r="PK29" i="1"/>
  <c r="PM29" i="1" s="1"/>
  <c r="PE29" i="1"/>
  <c r="PG29" i="1" s="1"/>
  <c r="OY29" i="1"/>
  <c r="PA29" i="1" s="1"/>
  <c r="OS29" i="1"/>
  <c r="OU29" i="1" s="1"/>
  <c r="OM29" i="1"/>
  <c r="OO29" i="1" s="1"/>
  <c r="OG29" i="1"/>
  <c r="OI29" i="1" s="1"/>
  <c r="OA29" i="1"/>
  <c r="OC29" i="1" s="1"/>
  <c r="NU29" i="1"/>
  <c r="NW29" i="1" s="1"/>
  <c r="NO29" i="1"/>
  <c r="NQ29" i="1" s="1"/>
  <c r="NI29" i="1"/>
  <c r="NK29" i="1" s="1"/>
  <c r="NC29" i="1"/>
  <c r="NE29" i="1" s="1"/>
  <c r="MW29" i="1"/>
  <c r="MY29" i="1" s="1"/>
  <c r="MQ29" i="1"/>
  <c r="MS29" i="1" s="1"/>
  <c r="MJ29" i="1"/>
  <c r="ML29" i="1" s="1"/>
  <c r="MD29" i="1"/>
  <c r="MF29" i="1" s="1"/>
  <c r="LX29" i="1"/>
  <c r="LZ29" i="1" s="1"/>
  <c r="UB28" i="1"/>
  <c r="UD28" i="1" s="1"/>
  <c r="TV28" i="1"/>
  <c r="TX28" i="1" s="1"/>
  <c r="TP28" i="1"/>
  <c r="TR28" i="1" s="1"/>
  <c r="TJ28" i="1"/>
  <c r="TL28" i="1" s="1"/>
  <c r="TD28" i="1"/>
  <c r="TF28" i="1" s="1"/>
  <c r="SX28" i="1"/>
  <c r="SZ28" i="1" s="1"/>
  <c r="SQ28" i="1"/>
  <c r="SS28" i="1" s="1"/>
  <c r="SK28" i="1"/>
  <c r="SM28" i="1" s="1"/>
  <c r="SE28" i="1"/>
  <c r="SG28" i="1" s="1"/>
  <c r="RY28" i="1"/>
  <c r="SA28" i="1" s="1"/>
  <c r="RS28" i="1"/>
  <c r="RU28" i="1" s="1"/>
  <c r="RM28" i="1"/>
  <c r="RO28" i="1" s="1"/>
  <c r="RA28" i="1"/>
  <c r="RC28" i="1" s="1"/>
  <c r="QU28" i="1"/>
  <c r="QW28" i="1" s="1"/>
  <c r="QO28" i="1"/>
  <c r="QQ28" i="1" s="1"/>
  <c r="QI28" i="1"/>
  <c r="QK28" i="1" s="1"/>
  <c r="QC28" i="1"/>
  <c r="QE28" i="1" s="1"/>
  <c r="PW28" i="1"/>
  <c r="PY28" i="1" s="1"/>
  <c r="PQ28" i="1"/>
  <c r="PS28" i="1" s="1"/>
  <c r="PK28" i="1"/>
  <c r="PM28" i="1" s="1"/>
  <c r="PE28" i="1"/>
  <c r="PG28" i="1" s="1"/>
  <c r="OY28" i="1"/>
  <c r="PA28" i="1" s="1"/>
  <c r="OS28" i="1"/>
  <c r="OU28" i="1" s="1"/>
  <c r="OM28" i="1"/>
  <c r="OO28" i="1" s="1"/>
  <c r="OG28" i="1"/>
  <c r="OI28" i="1" s="1"/>
  <c r="OA28" i="1"/>
  <c r="OC28" i="1" s="1"/>
  <c r="NU28" i="1"/>
  <c r="NW28" i="1" s="1"/>
  <c r="NO28" i="1"/>
  <c r="NQ28" i="1" s="1"/>
  <c r="NI28" i="1"/>
  <c r="NK28" i="1" s="1"/>
  <c r="NC28" i="1"/>
  <c r="NE28" i="1" s="1"/>
  <c r="MW28" i="1"/>
  <c r="MY28" i="1" s="1"/>
  <c r="MQ28" i="1"/>
  <c r="MS28" i="1" s="1"/>
  <c r="MJ28" i="1"/>
  <c r="ML28" i="1" s="1"/>
  <c r="MD28" i="1"/>
  <c r="MF28" i="1" s="1"/>
  <c r="LX28" i="1"/>
  <c r="LZ28" i="1" s="1"/>
  <c r="UB27" i="1"/>
  <c r="UD27" i="1" s="1"/>
  <c r="TV27" i="1"/>
  <c r="TX27" i="1" s="1"/>
  <c r="TP27" i="1"/>
  <c r="TR27" i="1" s="1"/>
  <c r="TJ27" i="1"/>
  <c r="TL27" i="1" s="1"/>
  <c r="TD27" i="1"/>
  <c r="TF27" i="1" s="1"/>
  <c r="SX27" i="1"/>
  <c r="SZ27" i="1" s="1"/>
  <c r="SQ27" i="1"/>
  <c r="SS27" i="1" s="1"/>
  <c r="SK27" i="1"/>
  <c r="SM27" i="1" s="1"/>
  <c r="SE27" i="1"/>
  <c r="SG27" i="1" s="1"/>
  <c r="RY27" i="1"/>
  <c r="SA27" i="1" s="1"/>
  <c r="RS27" i="1"/>
  <c r="RU27" i="1" s="1"/>
  <c r="RM27" i="1"/>
  <c r="RO27" i="1" s="1"/>
  <c r="RA27" i="1"/>
  <c r="RC27" i="1" s="1"/>
  <c r="QU27" i="1"/>
  <c r="QW27" i="1" s="1"/>
  <c r="QO27" i="1"/>
  <c r="QQ27" i="1" s="1"/>
  <c r="QI27" i="1"/>
  <c r="QK27" i="1" s="1"/>
  <c r="QC27" i="1"/>
  <c r="QE27" i="1" s="1"/>
  <c r="PW27" i="1"/>
  <c r="PY27" i="1" s="1"/>
  <c r="PQ27" i="1"/>
  <c r="PS27" i="1" s="1"/>
  <c r="PK27" i="1"/>
  <c r="PM27" i="1" s="1"/>
  <c r="PE27" i="1"/>
  <c r="PG27" i="1" s="1"/>
  <c r="OY27" i="1"/>
  <c r="PA27" i="1" s="1"/>
  <c r="OS27" i="1"/>
  <c r="OU27" i="1" s="1"/>
  <c r="OM27" i="1"/>
  <c r="OO27" i="1" s="1"/>
  <c r="OG27" i="1"/>
  <c r="OI27" i="1" s="1"/>
  <c r="OA27" i="1"/>
  <c r="OC27" i="1" s="1"/>
  <c r="NU27" i="1"/>
  <c r="NW27" i="1" s="1"/>
  <c r="NO27" i="1"/>
  <c r="NQ27" i="1" s="1"/>
  <c r="NI27" i="1"/>
  <c r="NK27" i="1" s="1"/>
  <c r="NC27" i="1"/>
  <c r="NE27" i="1" s="1"/>
  <c r="MW27" i="1"/>
  <c r="MY27" i="1" s="1"/>
  <c r="MQ27" i="1"/>
  <c r="MS27" i="1" s="1"/>
  <c r="MJ27" i="1"/>
  <c r="ML27" i="1" s="1"/>
  <c r="MD27" i="1"/>
  <c r="MF27" i="1" s="1"/>
  <c r="LX27" i="1"/>
  <c r="LZ27" i="1" s="1"/>
  <c r="UB26" i="1"/>
  <c r="UD26" i="1" s="1"/>
  <c r="TV26" i="1"/>
  <c r="TX26" i="1" s="1"/>
  <c r="TP26" i="1"/>
  <c r="TR26" i="1" s="1"/>
  <c r="TJ26" i="1"/>
  <c r="TL26" i="1" s="1"/>
  <c r="TD26" i="1"/>
  <c r="TF26" i="1" s="1"/>
  <c r="SX26" i="1"/>
  <c r="SZ26" i="1" s="1"/>
  <c r="SQ26" i="1"/>
  <c r="SS26" i="1" s="1"/>
  <c r="SK26" i="1"/>
  <c r="SM26" i="1" s="1"/>
  <c r="SG26" i="1"/>
  <c r="SE26" i="1"/>
  <c r="RY26" i="1"/>
  <c r="SA26" i="1" s="1"/>
  <c r="RS26" i="1"/>
  <c r="RU26" i="1" s="1"/>
  <c r="RM26" i="1"/>
  <c r="RO26" i="1" s="1"/>
  <c r="RA26" i="1"/>
  <c r="RC26" i="1" s="1"/>
  <c r="QW26" i="1"/>
  <c r="QU26" i="1"/>
  <c r="QO26" i="1"/>
  <c r="QQ26" i="1" s="1"/>
  <c r="QK26" i="1"/>
  <c r="QI26" i="1"/>
  <c r="QC26" i="1"/>
  <c r="QE26" i="1" s="1"/>
  <c r="PW26" i="1"/>
  <c r="PY26" i="1" s="1"/>
  <c r="PQ26" i="1"/>
  <c r="PS26" i="1" s="1"/>
  <c r="PM26" i="1"/>
  <c r="PK26" i="1"/>
  <c r="PE26" i="1"/>
  <c r="PG26" i="1" s="1"/>
  <c r="OY26" i="1"/>
  <c r="PA26" i="1" s="1"/>
  <c r="OS26" i="1"/>
  <c r="OU26" i="1" s="1"/>
  <c r="OM26" i="1"/>
  <c r="OO26" i="1" s="1"/>
  <c r="OG26" i="1"/>
  <c r="OI26" i="1" s="1"/>
  <c r="OA26" i="1"/>
  <c r="OC26" i="1" s="1"/>
  <c r="NU26" i="1"/>
  <c r="NW26" i="1" s="1"/>
  <c r="NO26" i="1"/>
  <c r="NQ26" i="1" s="1"/>
  <c r="NI26" i="1"/>
  <c r="NK26" i="1" s="1"/>
  <c r="NC26" i="1"/>
  <c r="NE26" i="1" s="1"/>
  <c r="MW26" i="1"/>
  <c r="MY26" i="1" s="1"/>
  <c r="MQ26" i="1"/>
  <c r="MS26" i="1" s="1"/>
  <c r="MJ26" i="1"/>
  <c r="ML26" i="1" s="1"/>
  <c r="MD26" i="1"/>
  <c r="MF26" i="1" s="1"/>
  <c r="LX26" i="1"/>
  <c r="LZ26" i="1" s="1"/>
  <c r="UB25" i="1"/>
  <c r="UD25" i="1" s="1"/>
  <c r="TV25" i="1"/>
  <c r="TX25" i="1" s="1"/>
  <c r="TP25" i="1"/>
  <c r="TR25" i="1" s="1"/>
  <c r="TL25" i="1"/>
  <c r="TJ25" i="1"/>
  <c r="TD25" i="1"/>
  <c r="TF25" i="1" s="1"/>
  <c r="SX25" i="1"/>
  <c r="SZ25" i="1" s="1"/>
  <c r="SQ25" i="1"/>
  <c r="SS25" i="1" s="1"/>
  <c r="SK25" i="1"/>
  <c r="SM25" i="1" s="1"/>
  <c r="SE25" i="1"/>
  <c r="SG25" i="1" s="1"/>
  <c r="RY25" i="1"/>
  <c r="SA25" i="1" s="1"/>
  <c r="RS25" i="1"/>
  <c r="RU25" i="1" s="1"/>
  <c r="RM25" i="1"/>
  <c r="RO25" i="1" s="1"/>
  <c r="RA25" i="1"/>
  <c r="RC25" i="1" s="1"/>
  <c r="QU25" i="1"/>
  <c r="QW25" i="1" s="1"/>
  <c r="QO25" i="1"/>
  <c r="QQ25" i="1" s="1"/>
  <c r="QI25" i="1"/>
  <c r="QK25" i="1" s="1"/>
  <c r="QC25" i="1"/>
  <c r="QE25" i="1" s="1"/>
  <c r="PW25" i="1"/>
  <c r="PY25" i="1" s="1"/>
  <c r="PQ25" i="1"/>
  <c r="PS25" i="1" s="1"/>
  <c r="PK25" i="1"/>
  <c r="PM25" i="1" s="1"/>
  <c r="PE25" i="1"/>
  <c r="PG25" i="1" s="1"/>
  <c r="OY25" i="1"/>
  <c r="PA25" i="1" s="1"/>
  <c r="OS25" i="1"/>
  <c r="OU25" i="1" s="1"/>
  <c r="OM25" i="1"/>
  <c r="OO25" i="1" s="1"/>
  <c r="OG25" i="1"/>
  <c r="OI25" i="1" s="1"/>
  <c r="OA25" i="1"/>
  <c r="OC25" i="1" s="1"/>
  <c r="NU25" i="1"/>
  <c r="NW25" i="1" s="1"/>
  <c r="NO25" i="1"/>
  <c r="NQ25" i="1" s="1"/>
  <c r="NI25" i="1"/>
  <c r="NK25" i="1" s="1"/>
  <c r="NC25" i="1"/>
  <c r="NE25" i="1" s="1"/>
  <c r="MW25" i="1"/>
  <c r="MY25" i="1" s="1"/>
  <c r="MQ25" i="1"/>
  <c r="MS25" i="1" s="1"/>
  <c r="MJ25" i="1"/>
  <c r="ML25" i="1" s="1"/>
  <c r="MD25" i="1"/>
  <c r="MF25" i="1" s="1"/>
  <c r="LX25" i="1"/>
  <c r="LZ25" i="1" s="1"/>
  <c r="UB24" i="1"/>
  <c r="UD24" i="1" s="1"/>
  <c r="TV24" i="1"/>
  <c r="TX24" i="1" s="1"/>
  <c r="TP24" i="1"/>
  <c r="TR24" i="1" s="1"/>
  <c r="TJ24" i="1"/>
  <c r="TL24" i="1" s="1"/>
  <c r="TD24" i="1"/>
  <c r="TF24" i="1" s="1"/>
  <c r="SX24" i="1"/>
  <c r="SZ24" i="1" s="1"/>
  <c r="SQ24" i="1"/>
  <c r="SS24" i="1" s="1"/>
  <c r="SK24" i="1"/>
  <c r="SM24" i="1" s="1"/>
  <c r="SE24" i="1"/>
  <c r="SG24" i="1" s="1"/>
  <c r="RY24" i="1"/>
  <c r="SA24" i="1" s="1"/>
  <c r="RS24" i="1"/>
  <c r="RU24" i="1" s="1"/>
  <c r="RM24" i="1"/>
  <c r="RO24" i="1" s="1"/>
  <c r="RA24" i="1"/>
  <c r="RC24" i="1" s="1"/>
  <c r="QU24" i="1"/>
  <c r="QW24" i="1" s="1"/>
  <c r="QO24" i="1"/>
  <c r="QQ24" i="1" s="1"/>
  <c r="QI24" i="1"/>
  <c r="QK24" i="1" s="1"/>
  <c r="QC24" i="1"/>
  <c r="QE24" i="1" s="1"/>
  <c r="PW24" i="1"/>
  <c r="PY24" i="1" s="1"/>
  <c r="PQ24" i="1"/>
  <c r="PS24" i="1" s="1"/>
  <c r="PK24" i="1"/>
  <c r="PM24" i="1" s="1"/>
  <c r="PE24" i="1"/>
  <c r="PG24" i="1" s="1"/>
  <c r="PA24" i="1"/>
  <c r="OY24" i="1"/>
  <c r="OS24" i="1"/>
  <c r="OU24" i="1" s="1"/>
  <c r="OM24" i="1"/>
  <c r="OO24" i="1" s="1"/>
  <c r="OG24" i="1"/>
  <c r="OI24" i="1" s="1"/>
  <c r="OA24" i="1"/>
  <c r="OC24" i="1" s="1"/>
  <c r="NU24" i="1"/>
  <c r="NW24" i="1" s="1"/>
  <c r="NQ24" i="1"/>
  <c r="NO24" i="1"/>
  <c r="NI24" i="1"/>
  <c r="NK24" i="1" s="1"/>
  <c r="NC24" i="1"/>
  <c r="NE24" i="1" s="1"/>
  <c r="MW24" i="1"/>
  <c r="MY24" i="1" s="1"/>
  <c r="MQ24" i="1"/>
  <c r="MS24" i="1" s="1"/>
  <c r="MJ24" i="1"/>
  <c r="ML24" i="1" s="1"/>
  <c r="MD24" i="1"/>
  <c r="MF24" i="1" s="1"/>
  <c r="LX24" i="1"/>
  <c r="LZ24" i="1" s="1"/>
  <c r="UB23" i="1"/>
  <c r="UD23" i="1" s="1"/>
  <c r="TV23" i="1"/>
  <c r="TX23" i="1" s="1"/>
  <c r="TP23" i="1"/>
  <c r="TR23" i="1" s="1"/>
  <c r="TJ23" i="1"/>
  <c r="TL23" i="1" s="1"/>
  <c r="TD23" i="1"/>
  <c r="TF23" i="1" s="1"/>
  <c r="SX23" i="1"/>
  <c r="SZ23" i="1" s="1"/>
  <c r="SQ23" i="1"/>
  <c r="SS23" i="1" s="1"/>
  <c r="SK23" i="1"/>
  <c r="SM23" i="1" s="1"/>
  <c r="SE23" i="1"/>
  <c r="SG23" i="1" s="1"/>
  <c r="RY23" i="1"/>
  <c r="SA23" i="1" s="1"/>
  <c r="RS23" i="1"/>
  <c r="RU23" i="1" s="1"/>
  <c r="RO23" i="1"/>
  <c r="RM23" i="1"/>
  <c r="RA23" i="1"/>
  <c r="RC23" i="1" s="1"/>
  <c r="QU23" i="1"/>
  <c r="QW23" i="1" s="1"/>
  <c r="QO23" i="1"/>
  <c r="QQ23" i="1" s="1"/>
  <c r="QK23" i="1"/>
  <c r="QI23" i="1"/>
  <c r="QC23" i="1"/>
  <c r="QE23" i="1" s="1"/>
  <c r="PW23" i="1"/>
  <c r="PY23" i="1" s="1"/>
  <c r="PQ23" i="1"/>
  <c r="PS23" i="1" s="1"/>
  <c r="PK23" i="1"/>
  <c r="PM23" i="1" s="1"/>
  <c r="PE23" i="1"/>
  <c r="PG23" i="1" s="1"/>
  <c r="OY23" i="1"/>
  <c r="PA23" i="1" s="1"/>
  <c r="OS23" i="1"/>
  <c r="OU23" i="1" s="1"/>
  <c r="OM23" i="1"/>
  <c r="OO23" i="1" s="1"/>
  <c r="OG23" i="1"/>
  <c r="OI23" i="1" s="1"/>
  <c r="OA23" i="1"/>
  <c r="OC23" i="1" s="1"/>
  <c r="NU23" i="1"/>
  <c r="NW23" i="1" s="1"/>
  <c r="NQ23" i="1"/>
  <c r="NO23" i="1"/>
  <c r="NI23" i="1"/>
  <c r="NK23" i="1" s="1"/>
  <c r="NC23" i="1"/>
  <c r="NE23" i="1" s="1"/>
  <c r="MW23" i="1"/>
  <c r="MY23" i="1" s="1"/>
  <c r="MQ23" i="1"/>
  <c r="MS23" i="1" s="1"/>
  <c r="MJ23" i="1"/>
  <c r="ML23" i="1" s="1"/>
  <c r="MD23" i="1"/>
  <c r="MF23" i="1" s="1"/>
  <c r="LZ23" i="1"/>
  <c r="LX23" i="1"/>
  <c r="UB22" i="1"/>
  <c r="UD22" i="1" s="1"/>
  <c r="TV22" i="1"/>
  <c r="TX22" i="1" s="1"/>
  <c r="TP22" i="1"/>
  <c r="TR22" i="1" s="1"/>
  <c r="TJ22" i="1"/>
  <c r="TL22" i="1" s="1"/>
  <c r="TD22" i="1"/>
  <c r="TF22" i="1" s="1"/>
  <c r="SX22" i="1"/>
  <c r="SZ22" i="1" s="1"/>
  <c r="SQ22" i="1"/>
  <c r="SS22" i="1" s="1"/>
  <c r="SK22" i="1"/>
  <c r="SM22" i="1" s="1"/>
  <c r="SE22" i="1"/>
  <c r="SG22" i="1" s="1"/>
  <c r="RY22" i="1"/>
  <c r="SA22" i="1" s="1"/>
  <c r="RS22" i="1"/>
  <c r="RU22" i="1" s="1"/>
  <c r="RM22" i="1"/>
  <c r="RO22" i="1" s="1"/>
  <c r="RA22" i="1"/>
  <c r="RC22" i="1" s="1"/>
  <c r="QU22" i="1"/>
  <c r="QW22" i="1" s="1"/>
  <c r="QO22" i="1"/>
  <c r="QQ22" i="1" s="1"/>
  <c r="QI22" i="1"/>
  <c r="QK22" i="1" s="1"/>
  <c r="QC22" i="1"/>
  <c r="QE22" i="1" s="1"/>
  <c r="PY22" i="1"/>
  <c r="PW22" i="1"/>
  <c r="PQ22" i="1"/>
  <c r="PS22" i="1" s="1"/>
  <c r="PK22" i="1"/>
  <c r="PM22" i="1" s="1"/>
  <c r="PE22" i="1"/>
  <c r="PG22" i="1" s="1"/>
  <c r="OY22" i="1"/>
  <c r="PA22" i="1" s="1"/>
  <c r="OU22" i="1"/>
  <c r="OS22" i="1"/>
  <c r="OM22" i="1"/>
  <c r="OO22" i="1" s="1"/>
  <c r="OG22" i="1"/>
  <c r="OI22" i="1" s="1"/>
  <c r="OA22" i="1"/>
  <c r="OC22" i="1" s="1"/>
  <c r="NW22" i="1"/>
  <c r="NU22" i="1"/>
  <c r="NO22" i="1"/>
  <c r="NQ22" i="1" s="1"/>
  <c r="NI22" i="1"/>
  <c r="NK22" i="1" s="1"/>
  <c r="NC22" i="1"/>
  <c r="NE22" i="1" s="1"/>
  <c r="MW22" i="1"/>
  <c r="MY22" i="1" s="1"/>
  <c r="MQ22" i="1"/>
  <c r="MS22" i="1" s="1"/>
  <c r="MJ22" i="1"/>
  <c r="ML22" i="1" s="1"/>
  <c r="MD22" i="1"/>
  <c r="MF22" i="1" s="1"/>
  <c r="LX22" i="1"/>
  <c r="LZ22" i="1" s="1"/>
  <c r="UB21" i="1"/>
  <c r="UD21" i="1" s="1"/>
  <c r="TV21" i="1"/>
  <c r="TX21" i="1" s="1"/>
  <c r="TP21" i="1"/>
  <c r="TR21" i="1" s="1"/>
  <c r="TL21" i="1"/>
  <c r="TJ21" i="1"/>
  <c r="TD21" i="1"/>
  <c r="TF21" i="1" s="1"/>
  <c r="SX21" i="1"/>
  <c r="SZ21" i="1" s="1"/>
  <c r="SQ21" i="1"/>
  <c r="SS21" i="1" s="1"/>
  <c r="SK21" i="1"/>
  <c r="SM21" i="1" s="1"/>
  <c r="SE21" i="1"/>
  <c r="SG21" i="1" s="1"/>
  <c r="RY21" i="1"/>
  <c r="SA21" i="1" s="1"/>
  <c r="RU21" i="1"/>
  <c r="RS21" i="1"/>
  <c r="RM21" i="1"/>
  <c r="RO21" i="1" s="1"/>
  <c r="RA21" i="1"/>
  <c r="RC21" i="1" s="1"/>
  <c r="QU21" i="1"/>
  <c r="QW21" i="1" s="1"/>
  <c r="QQ21" i="1"/>
  <c r="QO21" i="1"/>
  <c r="QI21" i="1"/>
  <c r="QK21" i="1" s="1"/>
  <c r="QC21" i="1"/>
  <c r="QE21" i="1" s="1"/>
  <c r="PW21" i="1"/>
  <c r="PY21" i="1" s="1"/>
  <c r="PQ21" i="1"/>
  <c r="PS21" i="1" s="1"/>
  <c r="PM21" i="1"/>
  <c r="PK21" i="1"/>
  <c r="PE21" i="1"/>
  <c r="PG21" i="1" s="1"/>
  <c r="OY21" i="1"/>
  <c r="PA21" i="1" s="1"/>
  <c r="OS21" i="1"/>
  <c r="OU21" i="1" s="1"/>
  <c r="OM21" i="1"/>
  <c r="OO21" i="1" s="1"/>
  <c r="OG21" i="1"/>
  <c r="OI21" i="1" s="1"/>
  <c r="OA21" i="1"/>
  <c r="OC21" i="1" s="1"/>
  <c r="NU21" i="1"/>
  <c r="NW21" i="1" s="1"/>
  <c r="NO21" i="1"/>
  <c r="NQ21" i="1" s="1"/>
  <c r="NI21" i="1"/>
  <c r="NK21" i="1" s="1"/>
  <c r="NC21" i="1"/>
  <c r="NE21" i="1" s="1"/>
  <c r="MW21" i="1"/>
  <c r="MY21" i="1" s="1"/>
  <c r="MQ21" i="1"/>
  <c r="MS21" i="1" s="1"/>
  <c r="MJ21" i="1"/>
  <c r="ML21" i="1" s="1"/>
  <c r="MD21" i="1"/>
  <c r="MF21" i="1" s="1"/>
  <c r="LX21" i="1"/>
  <c r="LZ21" i="1" s="1"/>
  <c r="UB20" i="1"/>
  <c r="UD20" i="1" s="1"/>
  <c r="TV20" i="1"/>
  <c r="TX20" i="1" s="1"/>
  <c r="TP20" i="1"/>
  <c r="TR20" i="1" s="1"/>
  <c r="TJ20" i="1"/>
  <c r="TL20" i="1" s="1"/>
  <c r="TD20" i="1"/>
  <c r="TF20" i="1" s="1"/>
  <c r="SX20" i="1"/>
  <c r="SZ20" i="1" s="1"/>
  <c r="SQ20" i="1"/>
  <c r="SS20" i="1" s="1"/>
  <c r="SK20" i="1"/>
  <c r="SM20" i="1" s="1"/>
  <c r="SE20" i="1"/>
  <c r="SG20" i="1" s="1"/>
  <c r="RY20" i="1"/>
  <c r="SA20" i="1" s="1"/>
  <c r="RS20" i="1"/>
  <c r="RU20" i="1" s="1"/>
  <c r="RM20" i="1"/>
  <c r="RO20" i="1" s="1"/>
  <c r="RA20" i="1"/>
  <c r="RC20" i="1" s="1"/>
  <c r="QU20" i="1"/>
  <c r="QW20" i="1" s="1"/>
  <c r="QQ20" i="1"/>
  <c r="QO20" i="1"/>
  <c r="QI20" i="1"/>
  <c r="QK20" i="1" s="1"/>
  <c r="QC20" i="1"/>
  <c r="QE20" i="1" s="1"/>
  <c r="PW20" i="1"/>
  <c r="PY20" i="1" s="1"/>
  <c r="PQ20" i="1"/>
  <c r="PS20" i="1" s="1"/>
  <c r="PK20" i="1"/>
  <c r="PM20" i="1" s="1"/>
  <c r="PE20" i="1"/>
  <c r="PG20" i="1" s="1"/>
  <c r="OY20" i="1"/>
  <c r="PA20" i="1" s="1"/>
  <c r="OS20" i="1"/>
  <c r="OU20" i="1" s="1"/>
  <c r="OM20" i="1"/>
  <c r="OO20" i="1" s="1"/>
  <c r="OG20" i="1"/>
  <c r="OI20" i="1" s="1"/>
  <c r="OA20" i="1"/>
  <c r="OC20" i="1" s="1"/>
  <c r="NU20" i="1"/>
  <c r="NW20" i="1" s="1"/>
  <c r="NO20" i="1"/>
  <c r="NQ20" i="1" s="1"/>
  <c r="NI20" i="1"/>
  <c r="NK20" i="1" s="1"/>
  <c r="NC20" i="1"/>
  <c r="NE20" i="1" s="1"/>
  <c r="MW20" i="1"/>
  <c r="MY20" i="1" s="1"/>
  <c r="MS20" i="1"/>
  <c r="MQ20" i="1"/>
  <c r="MJ20" i="1"/>
  <c r="ML20" i="1" s="1"/>
  <c r="MD20" i="1"/>
  <c r="MF20" i="1" s="1"/>
  <c r="LX20" i="1"/>
  <c r="LZ20" i="1" s="1"/>
  <c r="UB19" i="1"/>
  <c r="UD19" i="1" s="1"/>
  <c r="TV19" i="1"/>
  <c r="TX19" i="1" s="1"/>
  <c r="TP19" i="1"/>
  <c r="TR19" i="1" s="1"/>
  <c r="TJ19" i="1"/>
  <c r="TL19" i="1" s="1"/>
  <c r="TF19" i="1"/>
  <c r="TD19" i="1"/>
  <c r="SX19" i="1"/>
  <c r="SZ19" i="1" s="1"/>
  <c r="SQ19" i="1"/>
  <c r="SS19" i="1" s="1"/>
  <c r="SK19" i="1"/>
  <c r="SM19" i="1" s="1"/>
  <c r="SE19" i="1"/>
  <c r="SG19" i="1" s="1"/>
  <c r="RY19" i="1"/>
  <c r="SA19" i="1" s="1"/>
  <c r="RU19" i="1"/>
  <c r="RS19" i="1"/>
  <c r="RM19" i="1"/>
  <c r="RO19" i="1" s="1"/>
  <c r="RA19" i="1"/>
  <c r="RC19" i="1" s="1"/>
  <c r="QU19" i="1"/>
  <c r="QW19" i="1" s="1"/>
  <c r="QO19" i="1"/>
  <c r="QQ19" i="1" s="1"/>
  <c r="QI19" i="1"/>
  <c r="QK19" i="1" s="1"/>
  <c r="QC19" i="1"/>
  <c r="QE19" i="1" s="1"/>
  <c r="PW19" i="1"/>
  <c r="PY19" i="1" s="1"/>
  <c r="PQ19" i="1"/>
  <c r="PS19" i="1" s="1"/>
  <c r="PK19" i="1"/>
  <c r="PM19" i="1" s="1"/>
  <c r="PE19" i="1"/>
  <c r="PG19" i="1" s="1"/>
  <c r="OY19" i="1"/>
  <c r="PA19" i="1" s="1"/>
  <c r="OS19" i="1"/>
  <c r="OU19" i="1" s="1"/>
  <c r="OM19" i="1"/>
  <c r="OO19" i="1" s="1"/>
  <c r="OG19" i="1"/>
  <c r="OI19" i="1" s="1"/>
  <c r="OC19" i="1"/>
  <c r="OA19" i="1"/>
  <c r="NU19" i="1"/>
  <c r="NW19" i="1" s="1"/>
  <c r="NO19" i="1"/>
  <c r="NQ19" i="1" s="1"/>
  <c r="NI19" i="1"/>
  <c r="NK19" i="1" s="1"/>
  <c r="NC19" i="1"/>
  <c r="NE19" i="1" s="1"/>
  <c r="MW19" i="1"/>
  <c r="MY19" i="1" s="1"/>
  <c r="MQ19" i="1"/>
  <c r="MS19" i="1" s="1"/>
  <c r="MJ19" i="1"/>
  <c r="ML19" i="1" s="1"/>
  <c r="MD19" i="1"/>
  <c r="MF19" i="1" s="1"/>
  <c r="LX19" i="1"/>
  <c r="LZ19" i="1" s="1"/>
  <c r="UB18" i="1"/>
  <c r="UD18" i="1" s="1"/>
  <c r="TV18" i="1"/>
  <c r="TX18" i="1" s="1"/>
  <c r="TP18" i="1"/>
  <c r="TR18" i="1" s="1"/>
  <c r="TJ18" i="1"/>
  <c r="TL18" i="1" s="1"/>
  <c r="TD18" i="1"/>
  <c r="TF18" i="1" s="1"/>
  <c r="SX18" i="1"/>
  <c r="SZ18" i="1" s="1"/>
  <c r="SQ18" i="1"/>
  <c r="SS18" i="1" s="1"/>
  <c r="SK18" i="1"/>
  <c r="SM18" i="1" s="1"/>
  <c r="SE18" i="1"/>
  <c r="SG18" i="1" s="1"/>
  <c r="RY18" i="1"/>
  <c r="SA18" i="1" s="1"/>
  <c r="RS18" i="1"/>
  <c r="RU18" i="1" s="1"/>
  <c r="RM18" i="1"/>
  <c r="RO18" i="1" s="1"/>
  <c r="RA18" i="1"/>
  <c r="RC18" i="1" s="1"/>
  <c r="QU18" i="1"/>
  <c r="QW18" i="1" s="1"/>
  <c r="QO18" i="1"/>
  <c r="QQ18" i="1" s="1"/>
  <c r="QI18" i="1"/>
  <c r="QK18" i="1" s="1"/>
  <c r="QC18" i="1"/>
  <c r="QE18" i="1" s="1"/>
  <c r="PW18" i="1"/>
  <c r="PY18" i="1" s="1"/>
  <c r="PQ18" i="1"/>
  <c r="PS18" i="1" s="1"/>
  <c r="PK18" i="1"/>
  <c r="PM18" i="1" s="1"/>
  <c r="PE18" i="1"/>
  <c r="PG18" i="1" s="1"/>
  <c r="PA18" i="1"/>
  <c r="OY18" i="1"/>
  <c r="OS18" i="1"/>
  <c r="OU18" i="1" s="1"/>
  <c r="OM18" i="1"/>
  <c r="OO18" i="1" s="1"/>
  <c r="OI18" i="1"/>
  <c r="OG18" i="1"/>
  <c r="OA18" i="1"/>
  <c r="OC18" i="1" s="1"/>
  <c r="NU18" i="1"/>
  <c r="NW18" i="1" s="1"/>
  <c r="NO18" i="1"/>
  <c r="NQ18" i="1" s="1"/>
  <c r="NI18" i="1"/>
  <c r="NK18" i="1" s="1"/>
  <c r="NC18" i="1"/>
  <c r="NE18" i="1" s="1"/>
  <c r="MW18" i="1"/>
  <c r="MY18" i="1" s="1"/>
  <c r="MS18" i="1"/>
  <c r="MQ18" i="1"/>
  <c r="MJ18" i="1"/>
  <c r="ML18" i="1" s="1"/>
  <c r="MF18" i="1"/>
  <c r="MD18" i="1"/>
  <c r="LX18" i="1"/>
  <c r="LZ18" i="1" s="1"/>
  <c r="UB17" i="1"/>
  <c r="UD17" i="1" s="1"/>
  <c r="TV17" i="1"/>
  <c r="TX17" i="1" s="1"/>
  <c r="TP17" i="1"/>
  <c r="TR17" i="1" s="1"/>
  <c r="TJ17" i="1"/>
  <c r="TL17" i="1" s="1"/>
  <c r="TD17" i="1"/>
  <c r="TF17" i="1" s="1"/>
  <c r="SZ17" i="1"/>
  <c r="SX17" i="1"/>
  <c r="SQ17" i="1"/>
  <c r="SS17" i="1" s="1"/>
  <c r="SK17" i="1"/>
  <c r="SM17" i="1" s="1"/>
  <c r="SG17" i="1"/>
  <c r="SE17" i="1"/>
  <c r="RY17" i="1"/>
  <c r="SA17" i="1" s="1"/>
  <c r="RU17" i="1"/>
  <c r="RS17" i="1"/>
  <c r="RM17" i="1"/>
  <c r="RO17" i="1" s="1"/>
  <c r="RA17" i="1"/>
  <c r="RC17" i="1" s="1"/>
  <c r="QU17" i="1"/>
  <c r="QW17" i="1" s="1"/>
  <c r="QO17" i="1"/>
  <c r="QQ17" i="1" s="1"/>
  <c r="QK17" i="1"/>
  <c r="QI17" i="1"/>
  <c r="QC17" i="1"/>
  <c r="QE17" i="1" s="1"/>
  <c r="PY17" i="1"/>
  <c r="PW17" i="1"/>
  <c r="PQ17" i="1"/>
  <c r="PS17" i="1" s="1"/>
  <c r="PM17" i="1"/>
  <c r="PK17" i="1"/>
  <c r="PE17" i="1"/>
  <c r="PG17" i="1" s="1"/>
  <c r="OY17" i="1"/>
  <c r="PA17" i="1" s="1"/>
  <c r="OS17" i="1"/>
  <c r="OU17" i="1" s="1"/>
  <c r="OM17" i="1"/>
  <c r="OO17" i="1" s="1"/>
  <c r="OG17" i="1"/>
  <c r="OI17" i="1" s="1"/>
  <c r="OA17" i="1"/>
  <c r="OC17" i="1" s="1"/>
  <c r="NU17" i="1"/>
  <c r="NW17" i="1" s="1"/>
  <c r="NO17" i="1"/>
  <c r="NQ17" i="1" s="1"/>
  <c r="NI17" i="1"/>
  <c r="NK17" i="1" s="1"/>
  <c r="NC17" i="1"/>
  <c r="NE17" i="1" s="1"/>
  <c r="MW17" i="1"/>
  <c r="MY17" i="1" s="1"/>
  <c r="MQ17" i="1"/>
  <c r="MS17" i="1" s="1"/>
  <c r="MJ17" i="1"/>
  <c r="ML17" i="1" s="1"/>
  <c r="MF17" i="1"/>
  <c r="MD17" i="1"/>
  <c r="LX17" i="1"/>
  <c r="LZ17" i="1" s="1"/>
  <c r="UB16" i="1"/>
  <c r="UD16" i="1" s="1"/>
  <c r="TV16" i="1"/>
  <c r="TX16" i="1" s="1"/>
  <c r="TP16" i="1"/>
  <c r="TR16" i="1" s="1"/>
  <c r="TJ16" i="1"/>
  <c r="TL16" i="1" s="1"/>
  <c r="TD16" i="1"/>
  <c r="TF16" i="1" s="1"/>
  <c r="SX16" i="1"/>
  <c r="SZ16" i="1" s="1"/>
  <c r="SQ16" i="1"/>
  <c r="SS16" i="1" s="1"/>
  <c r="SK16" i="1"/>
  <c r="SM16" i="1" s="1"/>
  <c r="SG16" i="1"/>
  <c r="SE16" i="1"/>
  <c r="RY16" i="1"/>
  <c r="SA16" i="1" s="1"/>
  <c r="RU16" i="1"/>
  <c r="RS16" i="1"/>
  <c r="RM16" i="1"/>
  <c r="RO16" i="1" s="1"/>
  <c r="RA16" i="1"/>
  <c r="RC16" i="1" s="1"/>
  <c r="QU16" i="1"/>
  <c r="QW16" i="1" s="1"/>
  <c r="QO16" i="1"/>
  <c r="QQ16" i="1" s="1"/>
  <c r="QI16" i="1"/>
  <c r="QK16" i="1" s="1"/>
  <c r="QC16" i="1"/>
  <c r="QE16" i="1" s="1"/>
  <c r="PY16" i="1"/>
  <c r="PW16" i="1"/>
  <c r="PQ16" i="1"/>
  <c r="PS16" i="1" s="1"/>
  <c r="PK16" i="1"/>
  <c r="PM16" i="1" s="1"/>
  <c r="PE16" i="1"/>
  <c r="PG16" i="1" s="1"/>
  <c r="OY16" i="1"/>
  <c r="PA16" i="1" s="1"/>
  <c r="OS16" i="1"/>
  <c r="OU16" i="1" s="1"/>
  <c r="OM16" i="1"/>
  <c r="OO16" i="1" s="1"/>
  <c r="OG16" i="1"/>
  <c r="OI16" i="1" s="1"/>
  <c r="OA16" i="1"/>
  <c r="OC16" i="1" s="1"/>
  <c r="NU16" i="1"/>
  <c r="NW16" i="1" s="1"/>
  <c r="NO16" i="1"/>
  <c r="NQ16" i="1" s="1"/>
  <c r="NI16" i="1"/>
  <c r="NK16" i="1" s="1"/>
  <c r="NC16" i="1"/>
  <c r="NE16" i="1" s="1"/>
  <c r="MW16" i="1"/>
  <c r="MY16" i="1" s="1"/>
  <c r="MQ16" i="1"/>
  <c r="MS16" i="1" s="1"/>
  <c r="MJ16" i="1"/>
  <c r="ML16" i="1" s="1"/>
  <c r="MD16" i="1"/>
  <c r="MF16" i="1" s="1"/>
  <c r="LX16" i="1"/>
  <c r="LZ16" i="1" s="1"/>
  <c r="UD15" i="1"/>
  <c r="UB15" i="1"/>
  <c r="TV15" i="1"/>
  <c r="TX15" i="1" s="1"/>
  <c r="TP15" i="1"/>
  <c r="TR15" i="1" s="1"/>
  <c r="TJ15" i="1"/>
  <c r="TL15" i="1" s="1"/>
  <c r="TD15" i="1"/>
  <c r="TF15" i="1" s="1"/>
  <c r="SX15" i="1"/>
  <c r="SZ15" i="1" s="1"/>
  <c r="SQ15" i="1"/>
  <c r="SS15" i="1" s="1"/>
  <c r="SK15" i="1"/>
  <c r="SM15" i="1" s="1"/>
  <c r="SE15" i="1"/>
  <c r="SG15" i="1" s="1"/>
  <c r="RY15" i="1"/>
  <c r="SA15" i="1" s="1"/>
  <c r="RS15" i="1"/>
  <c r="RU15" i="1" s="1"/>
  <c r="RM15" i="1"/>
  <c r="RO15" i="1" s="1"/>
  <c r="RA15" i="1"/>
  <c r="RC15" i="1" s="1"/>
  <c r="QU15" i="1"/>
  <c r="QW15" i="1" s="1"/>
  <c r="QO15" i="1"/>
  <c r="QQ15" i="1" s="1"/>
  <c r="QK15" i="1"/>
  <c r="QI15" i="1"/>
  <c r="QC15" i="1"/>
  <c r="QE15" i="1" s="1"/>
  <c r="PW15" i="1"/>
  <c r="PY15" i="1" s="1"/>
  <c r="PQ15" i="1"/>
  <c r="PS15" i="1" s="1"/>
  <c r="PM15" i="1"/>
  <c r="PK15" i="1"/>
  <c r="PE15" i="1"/>
  <c r="PG15" i="1" s="1"/>
  <c r="OY15" i="1"/>
  <c r="PA15" i="1" s="1"/>
  <c r="OS15" i="1"/>
  <c r="OU15" i="1" s="1"/>
  <c r="OM15" i="1"/>
  <c r="OO15" i="1" s="1"/>
  <c r="OI15" i="1"/>
  <c r="OG15" i="1"/>
  <c r="OA15" i="1"/>
  <c r="OC15" i="1" s="1"/>
  <c r="NO15" i="1"/>
  <c r="NQ15" i="1" s="1"/>
  <c r="NI15" i="1"/>
  <c r="NK15" i="1" s="1"/>
  <c r="NC15" i="1"/>
  <c r="NE15" i="1" s="1"/>
  <c r="MW15" i="1"/>
  <c r="MY15" i="1" s="1"/>
  <c r="MQ15" i="1"/>
  <c r="MS15" i="1" s="1"/>
  <c r="MJ15" i="1"/>
  <c r="ML15" i="1" s="1"/>
  <c r="MD15" i="1"/>
  <c r="MF15" i="1" s="1"/>
  <c r="LX15" i="1"/>
  <c r="LZ15" i="1" s="1"/>
  <c r="UB14" i="1"/>
  <c r="UD14" i="1" s="1"/>
  <c r="TV14" i="1"/>
  <c r="TX14" i="1" s="1"/>
  <c r="TP14" i="1"/>
  <c r="TR14" i="1" s="1"/>
  <c r="TJ14" i="1"/>
  <c r="TL14" i="1" s="1"/>
  <c r="TD14" i="1"/>
  <c r="TF14" i="1" s="1"/>
  <c r="SX14" i="1"/>
  <c r="SZ14" i="1" s="1"/>
  <c r="SQ14" i="1"/>
  <c r="SS14" i="1" s="1"/>
  <c r="SK14" i="1"/>
  <c r="SM14" i="1" s="1"/>
  <c r="SE14" i="1"/>
  <c r="RY14" i="1"/>
  <c r="RS14" i="1"/>
  <c r="RU14" i="1" s="1"/>
  <c r="RM14" i="1"/>
  <c r="RO14" i="1" s="1"/>
  <c r="RA14" i="1"/>
  <c r="RC14" i="1" s="1"/>
  <c r="QU14" i="1"/>
  <c r="QW14" i="1" s="1"/>
  <c r="QO14" i="1"/>
  <c r="QQ14" i="1" s="1"/>
  <c r="QI14" i="1"/>
  <c r="QC14" i="1"/>
  <c r="PW14" i="1"/>
  <c r="PY14" i="1" s="1"/>
  <c r="PZ14" i="1" s="1"/>
  <c r="PQ14" i="1"/>
  <c r="PS14" i="1" s="1"/>
  <c r="PK14" i="1"/>
  <c r="PM14" i="1" s="1"/>
  <c r="PE14" i="1"/>
  <c r="PG14" i="1" s="1"/>
  <c r="OY14" i="1"/>
  <c r="PA14" i="1" s="1"/>
  <c r="OS14" i="1"/>
  <c r="OU14" i="1" s="1"/>
  <c r="OM14" i="1"/>
  <c r="OG14" i="1"/>
  <c r="OI39" i="1" s="1"/>
  <c r="OA14" i="1"/>
  <c r="OC14" i="1" s="1"/>
  <c r="NO14" i="1"/>
  <c r="NQ14" i="1" s="1"/>
  <c r="NI14" i="1"/>
  <c r="NK14" i="1" s="1"/>
  <c r="NC14" i="1"/>
  <c r="NE14" i="1" s="1"/>
  <c r="MW14" i="1"/>
  <c r="MY14" i="1" s="1"/>
  <c r="MS14" i="1"/>
  <c r="MQ14" i="1"/>
  <c r="MJ14" i="1"/>
  <c r="ML14" i="1" s="1"/>
  <c r="MM14" i="1" s="1"/>
  <c r="MD14" i="1"/>
  <c r="LX14" i="1"/>
  <c r="UB13" i="1"/>
  <c r="UD13" i="1" s="1"/>
  <c r="TV13" i="1"/>
  <c r="TX13" i="1" s="1"/>
  <c r="TP13" i="1"/>
  <c r="TR13" i="1" s="1"/>
  <c r="TJ13" i="1"/>
  <c r="TL13" i="1" s="1"/>
  <c r="TD13" i="1"/>
  <c r="TF13" i="1" s="1"/>
  <c r="SX13" i="1"/>
  <c r="SZ13" i="1" s="1"/>
  <c r="SS13" i="1"/>
  <c r="SQ13" i="1"/>
  <c r="SK13" i="1"/>
  <c r="SM13" i="1" s="1"/>
  <c r="SE13" i="1"/>
  <c r="SG13" i="1" s="1"/>
  <c r="SA13" i="1"/>
  <c r="RY13" i="1"/>
  <c r="RS13" i="1"/>
  <c r="RU13" i="1" s="1"/>
  <c r="RM13" i="1"/>
  <c r="RO13" i="1" s="1"/>
  <c r="RC13" i="1"/>
  <c r="RA13" i="1"/>
  <c r="QU13" i="1"/>
  <c r="QW13" i="1" s="1"/>
  <c r="QO13" i="1"/>
  <c r="QQ13" i="1" s="1"/>
  <c r="QI13" i="1"/>
  <c r="QK13" i="1" s="1"/>
  <c r="QE13" i="1"/>
  <c r="QC13" i="1"/>
  <c r="PW13" i="1"/>
  <c r="PY13" i="1" s="1"/>
  <c r="PQ13" i="1"/>
  <c r="PS13" i="1" s="1"/>
  <c r="PK13" i="1"/>
  <c r="PM13" i="1" s="1"/>
  <c r="PE13" i="1"/>
  <c r="PG13" i="1" s="1"/>
  <c r="PA13" i="1"/>
  <c r="OY13" i="1"/>
  <c r="OS13" i="1"/>
  <c r="OU13" i="1" s="1"/>
  <c r="OO13" i="1"/>
  <c r="OM13" i="1"/>
  <c r="OG13" i="1"/>
  <c r="OI13" i="1" s="1"/>
  <c r="OA13" i="1"/>
  <c r="OC13" i="1" s="1"/>
  <c r="NU13" i="1"/>
  <c r="NW13" i="1" s="1"/>
  <c r="NO13" i="1"/>
  <c r="NQ13" i="1" s="1"/>
  <c r="NI13" i="1"/>
  <c r="NK13" i="1" s="1"/>
  <c r="NC13" i="1"/>
  <c r="NE13" i="1" s="1"/>
  <c r="MW13" i="1"/>
  <c r="MY13" i="1" s="1"/>
  <c r="MQ13" i="1"/>
  <c r="MS13" i="1" s="1"/>
  <c r="MJ13" i="1"/>
  <c r="ML13" i="1" s="1"/>
  <c r="MD13" i="1"/>
  <c r="MF13" i="1" s="1"/>
  <c r="LX13" i="1"/>
  <c r="LZ13" i="1" s="1"/>
  <c r="UD12" i="1"/>
  <c r="UB12" i="1"/>
  <c r="TV12" i="1"/>
  <c r="TX12" i="1" s="1"/>
  <c r="TP12" i="1"/>
  <c r="TR12" i="1" s="1"/>
  <c r="TJ12" i="1"/>
  <c r="TL12" i="1" s="1"/>
  <c r="TD12" i="1"/>
  <c r="TF12" i="1" s="1"/>
  <c r="SZ12" i="1"/>
  <c r="SX12" i="1"/>
  <c r="SQ12" i="1"/>
  <c r="SS12" i="1" s="1"/>
  <c r="SK12" i="1"/>
  <c r="SM12" i="1" s="1"/>
  <c r="SE12" i="1"/>
  <c r="SG12" i="1" s="1"/>
  <c r="RY12" i="1"/>
  <c r="SA12" i="1" s="1"/>
  <c r="RU12" i="1"/>
  <c r="RS12" i="1"/>
  <c r="RM12" i="1"/>
  <c r="RO12" i="1" s="1"/>
  <c r="RA12" i="1"/>
  <c r="RC12" i="1" s="1"/>
  <c r="QU12" i="1"/>
  <c r="QW12" i="1" s="1"/>
  <c r="QO12" i="1"/>
  <c r="QQ12" i="1" s="1"/>
  <c r="QI12" i="1"/>
  <c r="QK12" i="1" s="1"/>
  <c r="QC12" i="1"/>
  <c r="QE12" i="1" s="1"/>
  <c r="PW12" i="1"/>
  <c r="PY12" i="1" s="1"/>
  <c r="PQ12" i="1"/>
  <c r="PS12" i="1" s="1"/>
  <c r="PK12" i="1"/>
  <c r="PM12" i="1" s="1"/>
  <c r="PE12" i="1"/>
  <c r="PG12" i="1" s="1"/>
  <c r="OY12" i="1"/>
  <c r="PA12" i="1" s="1"/>
  <c r="OS12" i="1"/>
  <c r="OU12" i="1" s="1"/>
  <c r="OM12" i="1"/>
  <c r="OO12" i="1" s="1"/>
  <c r="OI12" i="1"/>
  <c r="OG12" i="1"/>
  <c r="OA12" i="1"/>
  <c r="OC12" i="1" s="1"/>
  <c r="NU12" i="1"/>
  <c r="NW12" i="1" s="1"/>
  <c r="NO12" i="1"/>
  <c r="NQ12" i="1" s="1"/>
  <c r="NI12" i="1"/>
  <c r="NK12" i="1" s="1"/>
  <c r="NC12" i="1"/>
  <c r="NE12" i="1" s="1"/>
  <c r="MW12" i="1"/>
  <c r="MY12" i="1" s="1"/>
  <c r="MQ12" i="1"/>
  <c r="MS12" i="1" s="1"/>
  <c r="ML12" i="1"/>
  <c r="MJ12" i="1"/>
  <c r="MF12" i="1"/>
  <c r="MD12" i="1"/>
  <c r="LX12" i="1"/>
  <c r="LZ12" i="1" s="1"/>
  <c r="UB11" i="1"/>
  <c r="UD11" i="1" s="1"/>
  <c r="TV11" i="1"/>
  <c r="TX11" i="1" s="1"/>
  <c r="TP11" i="1"/>
  <c r="TR11" i="1" s="1"/>
  <c r="TJ11" i="1"/>
  <c r="TL11" i="1" s="1"/>
  <c r="TD11" i="1"/>
  <c r="TF11" i="1" s="1"/>
  <c r="SX11" i="1"/>
  <c r="SZ11" i="1" s="1"/>
  <c r="SQ11" i="1"/>
  <c r="SS11" i="1" s="1"/>
  <c r="SK11" i="1"/>
  <c r="SM11" i="1" s="1"/>
  <c r="SG11" i="1"/>
  <c r="SE11" i="1"/>
  <c r="RY11" i="1"/>
  <c r="SA11" i="1" s="1"/>
  <c r="RS11" i="1"/>
  <c r="RU11" i="1" s="1"/>
  <c r="RM11" i="1"/>
  <c r="RO11" i="1" s="1"/>
  <c r="RA11" i="1"/>
  <c r="RC11" i="1" s="1"/>
  <c r="QU11" i="1"/>
  <c r="QW11" i="1" s="1"/>
  <c r="QO11" i="1"/>
  <c r="QQ11" i="1" s="1"/>
  <c r="QI11" i="1"/>
  <c r="QK11" i="1" s="1"/>
  <c r="QC11" i="1"/>
  <c r="QE11" i="1" s="1"/>
  <c r="PW11" i="1"/>
  <c r="PY11" i="1" s="1"/>
  <c r="PQ11" i="1"/>
  <c r="PS11" i="1" s="1"/>
  <c r="PK11" i="1"/>
  <c r="PM11" i="1" s="1"/>
  <c r="PE11" i="1"/>
  <c r="PG11" i="1" s="1"/>
  <c r="OY11" i="1"/>
  <c r="PA11" i="1" s="1"/>
  <c r="OS11" i="1"/>
  <c r="OU11" i="1" s="1"/>
  <c r="OM11" i="1"/>
  <c r="OO11" i="1" s="1"/>
  <c r="OG11" i="1"/>
  <c r="OI11" i="1" s="1"/>
  <c r="OA11" i="1"/>
  <c r="OC11" i="1" s="1"/>
  <c r="NU11" i="1"/>
  <c r="NW11" i="1" s="1"/>
  <c r="NO11" i="1"/>
  <c r="NI11" i="1"/>
  <c r="NK11" i="1" s="1"/>
  <c r="NE11" i="1"/>
  <c r="NC11" i="1"/>
  <c r="MW11" i="1"/>
  <c r="MY11" i="1" s="1"/>
  <c r="MQ11" i="1"/>
  <c r="MS11" i="1" s="1"/>
  <c r="ML11" i="1"/>
  <c r="MJ11" i="1"/>
  <c r="MD11" i="1"/>
  <c r="MF11" i="1" s="1"/>
  <c r="LX11" i="1"/>
  <c r="LZ11" i="1" s="1"/>
  <c r="UB10" i="1"/>
  <c r="UD10" i="1" s="1"/>
  <c r="TV10" i="1"/>
  <c r="TX10" i="1" s="1"/>
  <c r="TP10" i="1"/>
  <c r="TR10" i="1" s="1"/>
  <c r="TJ10" i="1"/>
  <c r="TL10" i="1" s="1"/>
  <c r="TD10" i="1"/>
  <c r="TF10" i="1" s="1"/>
  <c r="SX10" i="1"/>
  <c r="SZ10" i="1" s="1"/>
  <c r="SQ10" i="1"/>
  <c r="SS10" i="1" s="1"/>
  <c r="SK10" i="1"/>
  <c r="SM10" i="1" s="1"/>
  <c r="SE10" i="1"/>
  <c r="SG10" i="1" s="1"/>
  <c r="RY10" i="1"/>
  <c r="SA10" i="1" s="1"/>
  <c r="RS10" i="1"/>
  <c r="RU10" i="1" s="1"/>
  <c r="RM10" i="1"/>
  <c r="RO10" i="1" s="1"/>
  <c r="RA10" i="1"/>
  <c r="RC10" i="1" s="1"/>
  <c r="QW10" i="1"/>
  <c r="QU10" i="1"/>
  <c r="QO10" i="1"/>
  <c r="QQ10" i="1" s="1"/>
  <c r="QI10" i="1"/>
  <c r="QK10" i="1" s="1"/>
  <c r="QC10" i="1"/>
  <c r="QE10" i="1" s="1"/>
  <c r="PW10" i="1"/>
  <c r="PY10" i="1" s="1"/>
  <c r="PQ10" i="1"/>
  <c r="PS10" i="1" s="1"/>
  <c r="PK10" i="1"/>
  <c r="PM10" i="1" s="1"/>
  <c r="PE10" i="1"/>
  <c r="PG10" i="1" s="1"/>
  <c r="OY10" i="1"/>
  <c r="PA10" i="1" s="1"/>
  <c r="OS10" i="1"/>
  <c r="OU39" i="1" s="1"/>
  <c r="OM10" i="1"/>
  <c r="OO10" i="1" s="1"/>
  <c r="OG10" i="1"/>
  <c r="OI10" i="1" s="1"/>
  <c r="OA10" i="1"/>
  <c r="OC10" i="1" s="1"/>
  <c r="NO10" i="1"/>
  <c r="NQ10" i="1" s="1"/>
  <c r="NI10" i="1"/>
  <c r="NK10" i="1" s="1"/>
  <c r="NC10" i="1"/>
  <c r="NE10" i="1" s="1"/>
  <c r="MW10" i="1"/>
  <c r="MY10" i="1" s="1"/>
  <c r="MQ10" i="1"/>
  <c r="MS10" i="1" s="1"/>
  <c r="MJ10" i="1"/>
  <c r="ML10" i="1" s="1"/>
  <c r="MD10" i="1"/>
  <c r="MF10" i="1" s="1"/>
  <c r="LX10" i="1"/>
  <c r="LZ10" i="1" s="1"/>
  <c r="UB9" i="1"/>
  <c r="UD9" i="1" s="1"/>
  <c r="TV9" i="1"/>
  <c r="TX9" i="1" s="1"/>
  <c r="TP9" i="1"/>
  <c r="TR9" i="1" s="1"/>
  <c r="TJ9" i="1"/>
  <c r="TL9" i="1" s="1"/>
  <c r="TD9" i="1"/>
  <c r="TF9" i="1" s="1"/>
  <c r="SX9" i="1"/>
  <c r="SZ9" i="1" s="1"/>
  <c r="SQ9" i="1"/>
  <c r="SS9" i="1" s="1"/>
  <c r="SK9" i="1"/>
  <c r="SM9" i="1" s="1"/>
  <c r="SE9" i="1"/>
  <c r="SG9" i="1" s="1"/>
  <c r="RY9" i="1"/>
  <c r="SA9" i="1" s="1"/>
  <c r="RS9" i="1"/>
  <c r="RU9" i="1" s="1"/>
  <c r="RM9" i="1"/>
  <c r="RO9" i="1" s="1"/>
  <c r="RA9" i="1"/>
  <c r="RC9" i="1" s="1"/>
  <c r="QU9" i="1"/>
  <c r="QW9" i="1" s="1"/>
  <c r="QO9" i="1"/>
  <c r="QQ9" i="1" s="1"/>
  <c r="QI9" i="1"/>
  <c r="QK9" i="1" s="1"/>
  <c r="QE9" i="1"/>
  <c r="QC9" i="1"/>
  <c r="PW9" i="1"/>
  <c r="PQ9" i="1"/>
  <c r="PS9" i="1" s="1"/>
  <c r="PK9" i="1"/>
  <c r="PM9" i="1" s="1"/>
  <c r="PE9" i="1"/>
  <c r="PG9" i="1" s="1"/>
  <c r="OY9" i="1"/>
  <c r="PA9" i="1" s="1"/>
  <c r="OS9" i="1"/>
  <c r="OU9" i="1" s="1"/>
  <c r="OO9" i="1"/>
  <c r="OM9" i="1"/>
  <c r="OG9" i="1"/>
  <c r="OI9" i="1" s="1"/>
  <c r="OA9" i="1"/>
  <c r="OC9" i="1" s="1"/>
  <c r="NO9" i="1"/>
  <c r="NQ9" i="1" s="1"/>
  <c r="NI9" i="1"/>
  <c r="NK9" i="1" s="1"/>
  <c r="NC9" i="1"/>
  <c r="NE9" i="1" s="1"/>
  <c r="MW9" i="1"/>
  <c r="MY9" i="1" s="1"/>
  <c r="MQ9" i="1"/>
  <c r="MS9" i="1" s="1"/>
  <c r="MJ9" i="1"/>
  <c r="ML9" i="1" s="1"/>
  <c r="MM9" i="1" s="1"/>
  <c r="MD9" i="1"/>
  <c r="MF9" i="1" s="1"/>
  <c r="LX9" i="1"/>
  <c r="LZ9" i="1" s="1"/>
  <c r="UB8" i="1"/>
  <c r="UD8" i="1" s="1"/>
  <c r="TV8" i="1"/>
  <c r="TX8" i="1" s="1"/>
  <c r="TP8" i="1"/>
  <c r="TR8" i="1" s="1"/>
  <c r="TJ8" i="1"/>
  <c r="TL8" i="1" s="1"/>
  <c r="TD8" i="1"/>
  <c r="TF8" i="1" s="1"/>
  <c r="SX8" i="1"/>
  <c r="SZ8" i="1" s="1"/>
  <c r="SQ8" i="1"/>
  <c r="SS8" i="1" s="1"/>
  <c r="SK8" i="1"/>
  <c r="SM8" i="1" s="1"/>
  <c r="SE8" i="1"/>
  <c r="SG8" i="1" s="1"/>
  <c r="RY8" i="1"/>
  <c r="SA8" i="1" s="1"/>
  <c r="RS8" i="1"/>
  <c r="RU8" i="1" s="1"/>
  <c r="RM8" i="1"/>
  <c r="RO8" i="1" s="1"/>
  <c r="RA8" i="1"/>
  <c r="RC8" i="1" s="1"/>
  <c r="QU8" i="1"/>
  <c r="QW8" i="1" s="1"/>
  <c r="QO8" i="1"/>
  <c r="QQ8" i="1" s="1"/>
  <c r="QI8" i="1"/>
  <c r="QK8" i="1" s="1"/>
  <c r="QC8" i="1"/>
  <c r="QE8" i="1" s="1"/>
  <c r="PW8" i="1"/>
  <c r="PY8" i="1" s="1"/>
  <c r="PS8" i="1"/>
  <c r="PQ8" i="1"/>
  <c r="PK8" i="1"/>
  <c r="PM8" i="1" s="1"/>
  <c r="PE8" i="1"/>
  <c r="PG8" i="1" s="1"/>
  <c r="OY8" i="1"/>
  <c r="PA8" i="1" s="1"/>
  <c r="OS8" i="1"/>
  <c r="OU8" i="1" s="1"/>
  <c r="OM8" i="1"/>
  <c r="OO39" i="1" s="1"/>
  <c r="OG8" i="1"/>
  <c r="OI8" i="1" s="1"/>
  <c r="OA8" i="1"/>
  <c r="OC8" i="1" s="1"/>
  <c r="NU8" i="1"/>
  <c r="NW8" i="1" s="1"/>
  <c r="NO8" i="1"/>
  <c r="NQ8" i="1" s="1"/>
  <c r="NI8" i="1"/>
  <c r="NK8" i="1" s="1"/>
  <c r="NC8" i="1"/>
  <c r="NE8" i="1" s="1"/>
  <c r="MW8" i="1"/>
  <c r="MY8" i="1" s="1"/>
  <c r="MS8" i="1"/>
  <c r="MQ8" i="1"/>
  <c r="MJ8" i="1"/>
  <c r="ML8" i="1" s="1"/>
  <c r="MD8" i="1"/>
  <c r="MF8" i="1" s="1"/>
  <c r="LX8" i="1"/>
  <c r="LZ8" i="1" s="1"/>
  <c r="UD7" i="1"/>
  <c r="UB7" i="1"/>
  <c r="TV7" i="1"/>
  <c r="TX7" i="1" s="1"/>
  <c r="TP7" i="1"/>
  <c r="TR7" i="1" s="1"/>
  <c r="TJ7" i="1"/>
  <c r="TL7" i="1" s="1"/>
  <c r="TD7" i="1"/>
  <c r="TF7" i="1" s="1"/>
  <c r="SX7" i="1"/>
  <c r="SZ7" i="1" s="1"/>
  <c r="SQ7" i="1"/>
  <c r="SS7" i="1" s="1"/>
  <c r="SK7" i="1"/>
  <c r="SM7" i="1" s="1"/>
  <c r="SE7" i="1"/>
  <c r="SG7" i="1" s="1"/>
  <c r="RY7" i="1"/>
  <c r="SA7" i="1" s="1"/>
  <c r="RS7" i="1"/>
  <c r="RU7" i="1" s="1"/>
  <c r="RM7" i="1"/>
  <c r="RO7" i="1" s="1"/>
  <c r="RA7" i="1"/>
  <c r="RC7" i="1" s="1"/>
  <c r="QU7" i="1"/>
  <c r="QW7" i="1" s="1"/>
  <c r="QO7" i="1"/>
  <c r="QQ7" i="1" s="1"/>
  <c r="QI7" i="1"/>
  <c r="QC7" i="1"/>
  <c r="QE7" i="1" s="1"/>
  <c r="PW7" i="1"/>
  <c r="PY7" i="1" s="1"/>
  <c r="PQ7" i="1"/>
  <c r="PS7" i="1" s="1"/>
  <c r="PK7" i="1"/>
  <c r="PM7" i="1" s="1"/>
  <c r="PE7" i="1"/>
  <c r="PG7" i="1" s="1"/>
  <c r="OY7" i="1"/>
  <c r="PA7" i="1" s="1"/>
  <c r="OS7" i="1"/>
  <c r="OU7" i="1" s="1"/>
  <c r="OM7" i="1"/>
  <c r="OO7" i="1" s="1"/>
  <c r="OG7" i="1"/>
  <c r="OI7" i="1" s="1"/>
  <c r="OA7" i="1"/>
  <c r="NO7" i="1"/>
  <c r="NQ7" i="1" s="1"/>
  <c r="NI7" i="1"/>
  <c r="NK7" i="1" s="1"/>
  <c r="NE7" i="1"/>
  <c r="NC7" i="1"/>
  <c r="MW7" i="1"/>
  <c r="MY7" i="1" s="1"/>
  <c r="MQ7" i="1"/>
  <c r="MS7" i="1" s="1"/>
  <c r="MJ7" i="1"/>
  <c r="ML7" i="1" s="1"/>
  <c r="MF7" i="1"/>
  <c r="MD7" i="1"/>
  <c r="LX7" i="1"/>
  <c r="LZ7" i="1" s="1"/>
  <c r="UB6" i="1"/>
  <c r="UD6" i="1" s="1"/>
  <c r="TV6" i="1"/>
  <c r="TX6" i="1" s="1"/>
  <c r="TP6" i="1"/>
  <c r="TR6" i="1" s="1"/>
  <c r="TL6" i="1"/>
  <c r="TJ6" i="1"/>
  <c r="TD6" i="1"/>
  <c r="TF6" i="1" s="1"/>
  <c r="SX6" i="1"/>
  <c r="SZ6" i="1" s="1"/>
  <c r="SQ6" i="1"/>
  <c r="SS6" i="1" s="1"/>
  <c r="SK6" i="1"/>
  <c r="SM6" i="1" s="1"/>
  <c r="SE6" i="1"/>
  <c r="SG6" i="1" s="1"/>
  <c r="RY6" i="1"/>
  <c r="SA6" i="1" s="1"/>
  <c r="RS6" i="1"/>
  <c r="RU6" i="1" s="1"/>
  <c r="RO6" i="1"/>
  <c r="RM6" i="1"/>
  <c r="RA6" i="1"/>
  <c r="RC6" i="1" s="1"/>
  <c r="QU6" i="1"/>
  <c r="QW6" i="1" s="1"/>
  <c r="QO6" i="1"/>
  <c r="QQ6" i="1" s="1"/>
  <c r="QI6" i="1"/>
  <c r="QE6" i="1"/>
  <c r="QC6" i="1"/>
  <c r="PY6" i="1"/>
  <c r="PW6" i="1"/>
  <c r="PQ6" i="1"/>
  <c r="PS6" i="1" s="1"/>
  <c r="PK6" i="1"/>
  <c r="PM6" i="1" s="1"/>
  <c r="PE6" i="1"/>
  <c r="PG39" i="1" s="1"/>
  <c r="OY6" i="1"/>
  <c r="PA6" i="1" s="1"/>
  <c r="OS6" i="1"/>
  <c r="OU6" i="1" s="1"/>
  <c r="OM6" i="1"/>
  <c r="OO6" i="1" s="1"/>
  <c r="OG6" i="1"/>
  <c r="OI6" i="1" s="1"/>
  <c r="OA6" i="1"/>
  <c r="OC6" i="1" s="1"/>
  <c r="NU6" i="1"/>
  <c r="NW6" i="1" s="1"/>
  <c r="NO6" i="1"/>
  <c r="NQ6" i="1" s="1"/>
  <c r="NI6" i="1"/>
  <c r="NK6" i="1" s="1"/>
  <c r="NC6" i="1"/>
  <c r="NE6" i="1" s="1"/>
  <c r="MW6" i="1"/>
  <c r="MY6" i="1" s="1"/>
  <c r="MS6" i="1"/>
  <c r="MQ6" i="1"/>
  <c r="MJ6" i="1"/>
  <c r="ML6" i="1" s="1"/>
  <c r="MF6" i="1"/>
  <c r="MD6" i="1"/>
  <c r="LX6" i="1"/>
  <c r="LZ6" i="1" s="1"/>
  <c r="UB5" i="1"/>
  <c r="TV5" i="1"/>
  <c r="TP5" i="1"/>
  <c r="TR5" i="1" s="1"/>
  <c r="TJ5" i="1"/>
  <c r="TD5" i="1"/>
  <c r="SX5" i="1"/>
  <c r="SX37" i="1" s="1"/>
  <c r="SQ5" i="1"/>
  <c r="SS5" i="1" s="1"/>
  <c r="SK5" i="1"/>
  <c r="SE5" i="1"/>
  <c r="RY5" i="1"/>
  <c r="RS5" i="1"/>
  <c r="RU5" i="1" s="1"/>
  <c r="RM5" i="1"/>
  <c r="RA5" i="1"/>
  <c r="QU5" i="1"/>
  <c r="QW5" i="1" s="1"/>
  <c r="QO5" i="1"/>
  <c r="QI5" i="1"/>
  <c r="QC5" i="1"/>
  <c r="PW5" i="1"/>
  <c r="PY5" i="1" s="1"/>
  <c r="PQ5" i="1"/>
  <c r="PQ37" i="1" s="1"/>
  <c r="PK5" i="1"/>
  <c r="PE5" i="1"/>
  <c r="OY5" i="1"/>
  <c r="PA5" i="1" s="1"/>
  <c r="OS5" i="1"/>
  <c r="OM5" i="1"/>
  <c r="OG5" i="1"/>
  <c r="OA5" i="1"/>
  <c r="OC5" i="1" s="1"/>
  <c r="NO5" i="1"/>
  <c r="NI5" i="1"/>
  <c r="NC5" i="1"/>
  <c r="NE5" i="1" s="1"/>
  <c r="MW5" i="1"/>
  <c r="MQ5" i="1"/>
  <c r="MJ5" i="1"/>
  <c r="MD5" i="1"/>
  <c r="MF5" i="1" s="1"/>
  <c r="LX5" i="1"/>
  <c r="DG8" i="1"/>
  <c r="DA15" i="1"/>
  <c r="DA14" i="1"/>
  <c r="DA13" i="1"/>
  <c r="DA12" i="1"/>
  <c r="DA10" i="1"/>
  <c r="DA6" i="1"/>
  <c r="CO9" i="1"/>
  <c r="CO8" i="1"/>
  <c r="RG37" i="1" l="1"/>
  <c r="RG39" i="1" s="1"/>
  <c r="RM37" i="1"/>
  <c r="RI6" i="1"/>
  <c r="RI37" i="1" s="1"/>
  <c r="OO8" i="1"/>
  <c r="MQ37" i="1"/>
  <c r="ABS37" i="1"/>
  <c r="ABU39" i="1" s="1"/>
  <c r="ACW37" i="1"/>
  <c r="PY9" i="1"/>
  <c r="PY39" i="1"/>
  <c r="NO37" i="1"/>
  <c r="PK37" i="1"/>
  <c r="LX37" i="1"/>
  <c r="TD37" i="1"/>
  <c r="TJ37" i="1"/>
  <c r="PG6" i="1"/>
  <c r="OC7" i="1"/>
  <c r="OC39" i="1"/>
  <c r="MJ37" i="1"/>
  <c r="OM37" i="1"/>
  <c r="QC37" i="1"/>
  <c r="RY37" i="1"/>
  <c r="OS37" i="1"/>
  <c r="SE37" i="1"/>
  <c r="TV37" i="1"/>
  <c r="QO37" i="1"/>
  <c r="SK37" i="1"/>
  <c r="UB37" i="1"/>
  <c r="NQ11" i="1"/>
  <c r="NQ39" i="1"/>
  <c r="UZ37" i="1"/>
  <c r="WK37" i="1"/>
  <c r="YU37" i="1"/>
  <c r="ACA37" i="1"/>
  <c r="ADC37" i="1"/>
  <c r="ADE39" i="1" s="1"/>
  <c r="UV39" i="1"/>
  <c r="ZA37" i="1"/>
  <c r="ACE37" i="1"/>
  <c r="ACG39" i="1" s="1"/>
  <c r="ADE5" i="1"/>
  <c r="ADE37" i="1" s="1"/>
  <c r="ADC39" i="1" s="1"/>
  <c r="QK39" i="1"/>
  <c r="NW39" i="1"/>
  <c r="XW37" i="1"/>
  <c r="ZG37" i="1"/>
  <c r="ACG37" i="1"/>
  <c r="TR39" i="1"/>
  <c r="ABA37" i="1"/>
  <c r="ACQ37" i="1"/>
  <c r="ACQ39" i="1" s="1"/>
  <c r="AAK39" i="1"/>
  <c r="WG39" i="1"/>
  <c r="ACS5" i="1"/>
  <c r="ACS37" i="1" s="1"/>
  <c r="UN37" i="1"/>
  <c r="UN39" i="1" s="1"/>
  <c r="YC37" i="1"/>
  <c r="ABU37" i="1"/>
  <c r="ABY37" i="1"/>
  <c r="ABY39" i="1" s="1"/>
  <c r="ACY5" i="1"/>
  <c r="ACY37" i="1" s="1"/>
  <c r="ACW39" i="1" s="1"/>
  <c r="ABM37" i="1"/>
  <c r="ABM39" i="1" s="1"/>
  <c r="ABO5" i="1"/>
  <c r="ABO37" i="1" s="1"/>
  <c r="ABC5" i="1"/>
  <c r="ABC37" i="1" s="1"/>
  <c r="ABA39" i="1" s="1"/>
  <c r="AAU37" i="1"/>
  <c r="AAO37" i="1"/>
  <c r="AAQ5" i="1"/>
  <c r="AAQ37" i="1" s="1"/>
  <c r="AAC37" i="1"/>
  <c r="ZY37" i="1"/>
  <c r="ACE39" i="1"/>
  <c r="ADK37" i="1"/>
  <c r="ACM37" i="1"/>
  <c r="ACY39" i="1"/>
  <c r="ACK37" i="1"/>
  <c r="ADI37" i="1"/>
  <c r="ABI37" i="1"/>
  <c r="AAW5" i="1"/>
  <c r="AAW37" i="1" s="1"/>
  <c r="AAU39" i="1" s="1"/>
  <c r="ABG37" i="1"/>
  <c r="AAK37" i="1"/>
  <c r="AAI37" i="1"/>
  <c r="AAE5" i="1"/>
  <c r="AAE37" i="1" s="1"/>
  <c r="ZS37" i="1"/>
  <c r="ZM37" i="1"/>
  <c r="YI37" i="1"/>
  <c r="WQ37" i="1"/>
  <c r="WM5" i="1"/>
  <c r="WM37" i="1" s="1"/>
  <c r="YO37" i="1"/>
  <c r="YG37" i="1"/>
  <c r="ZE37" i="1"/>
  <c r="YM37" i="1"/>
  <c r="ZK37" i="1"/>
  <c r="YS37" i="1"/>
  <c r="ZQ37" i="1"/>
  <c r="YY37" i="1"/>
  <c r="ZW37" i="1"/>
  <c r="XQ37" i="1"/>
  <c r="XI37" i="1"/>
  <c r="XO37" i="1"/>
  <c r="XU37" i="1"/>
  <c r="YA37" i="1"/>
  <c r="WY37" i="1"/>
  <c r="XE37" i="1"/>
  <c r="WW37" i="1"/>
  <c r="XC37" i="1"/>
  <c r="WS5" i="1"/>
  <c r="WS37" i="1" s="1"/>
  <c r="WQ39" i="1" s="1"/>
  <c r="WE37" i="1"/>
  <c r="VY37" i="1"/>
  <c r="VM37" i="1"/>
  <c r="VG37" i="1"/>
  <c r="UP5" i="1"/>
  <c r="UP37" i="1" s="1"/>
  <c r="UH37" i="1"/>
  <c r="UV37" i="1"/>
  <c r="VO37" i="1"/>
  <c r="VU37" i="1"/>
  <c r="VB5" i="1"/>
  <c r="WA5" i="1"/>
  <c r="WA37" i="1" s="1"/>
  <c r="VY39" i="1" s="1"/>
  <c r="UJ10" i="1"/>
  <c r="VI10" i="1"/>
  <c r="VI37" i="1" s="1"/>
  <c r="WG10" i="1"/>
  <c r="WG37" i="1" s="1"/>
  <c r="UJ14" i="1"/>
  <c r="UK14" i="1" s="1"/>
  <c r="VB14" i="1"/>
  <c r="UT37" i="1"/>
  <c r="VS37" i="1"/>
  <c r="RA37" i="1"/>
  <c r="QI37" i="1"/>
  <c r="QK6" i="1"/>
  <c r="PE37" i="1"/>
  <c r="OG37" i="1"/>
  <c r="NU7" i="1"/>
  <c r="NW7" i="1" s="1"/>
  <c r="NI37" i="1"/>
  <c r="MW37" i="1"/>
  <c r="MY5" i="1"/>
  <c r="MY37" i="1" s="1"/>
  <c r="OU5" i="1"/>
  <c r="QQ5" i="1"/>
  <c r="QQ37" i="1" s="1"/>
  <c r="QO39" i="1" s="1"/>
  <c r="SM5" i="1"/>
  <c r="SM37" i="1" s="1"/>
  <c r="SK39" i="1" s="1"/>
  <c r="MD37" i="1"/>
  <c r="NC37" i="1"/>
  <c r="OA37" i="1"/>
  <c r="OY37" i="1"/>
  <c r="PW37" i="1"/>
  <c r="QU37" i="1"/>
  <c r="RS37" i="1"/>
  <c r="SQ37" i="1"/>
  <c r="TP37" i="1"/>
  <c r="QK7" i="1"/>
  <c r="LZ14" i="1"/>
  <c r="OI14" i="1"/>
  <c r="QE14" i="1"/>
  <c r="QF14" i="1" s="1"/>
  <c r="SA14" i="1"/>
  <c r="SB14" i="1" s="1"/>
  <c r="NE37" i="1"/>
  <c r="OC37" i="1"/>
  <c r="PA37" i="1"/>
  <c r="PY37" i="1"/>
  <c r="QW37" i="1"/>
  <c r="RU37" i="1"/>
  <c r="SS37" i="1"/>
  <c r="TR37" i="1"/>
  <c r="ML5" i="1"/>
  <c r="ML37" i="1" s="1"/>
  <c r="NK5" i="1"/>
  <c r="NK37" i="1" s="1"/>
  <c r="OI5" i="1"/>
  <c r="PG5" i="1"/>
  <c r="QE5" i="1"/>
  <c r="RC5" i="1"/>
  <c r="RC37" i="1" s="1"/>
  <c r="SA5" i="1"/>
  <c r="SA37" i="1" s="1"/>
  <c r="RY39" i="1" s="1"/>
  <c r="SZ5" i="1"/>
  <c r="SZ37" i="1" s="1"/>
  <c r="SX39" i="1" s="1"/>
  <c r="TX5" i="1"/>
  <c r="TX37" i="1" s="1"/>
  <c r="TV39" i="1" s="1"/>
  <c r="MF14" i="1"/>
  <c r="MF37" i="1" s="1"/>
  <c r="OO14" i="1"/>
  <c r="QK14" i="1"/>
  <c r="SG14" i="1"/>
  <c r="MS5" i="1"/>
  <c r="MS37" i="1" s="1"/>
  <c r="MQ39" i="1" s="1"/>
  <c r="NQ5" i="1"/>
  <c r="NQ37" i="1" s="1"/>
  <c r="NO39" i="1" s="1"/>
  <c r="OO5" i="1"/>
  <c r="PM5" i="1"/>
  <c r="PM37" i="1" s="1"/>
  <c r="PK39" i="1" s="1"/>
  <c r="QK5" i="1"/>
  <c r="SG5" i="1"/>
  <c r="TF5" i="1"/>
  <c r="TF37" i="1" s="1"/>
  <c r="TD39" i="1" s="1"/>
  <c r="UD5" i="1"/>
  <c r="UD37" i="1" s="1"/>
  <c r="UB39" i="1" s="1"/>
  <c r="LZ5" i="1"/>
  <c r="LZ37" i="1" s="1"/>
  <c r="LX39" i="1" s="1"/>
  <c r="NW5" i="1"/>
  <c r="PS5" i="1"/>
  <c r="PS37" i="1" s="1"/>
  <c r="PQ39" i="1" s="1"/>
  <c r="RO5" i="1"/>
  <c r="RO37" i="1" s="1"/>
  <c r="RM39" i="1" s="1"/>
  <c r="TL5" i="1"/>
  <c r="TL37" i="1" s="1"/>
  <c r="TJ39" i="1" s="1"/>
  <c r="OU10" i="1"/>
  <c r="ACA39" i="1" l="1"/>
  <c r="MJ39" i="1"/>
  <c r="VG39" i="1"/>
  <c r="AAO39" i="1"/>
  <c r="ABS39" i="1"/>
  <c r="OO37" i="1"/>
  <c r="OM39" i="1" s="1"/>
  <c r="RA39" i="1"/>
  <c r="WE39" i="1"/>
  <c r="ACS39" i="1"/>
  <c r="UJ37" i="1"/>
  <c r="UH39" i="1" s="1"/>
  <c r="WK39" i="1"/>
  <c r="QE37" i="1"/>
  <c r="QC39" i="1" s="1"/>
  <c r="PG37" i="1"/>
  <c r="PE39" i="1" s="1"/>
  <c r="MW39" i="1"/>
  <c r="VM39" i="1"/>
  <c r="SG37" i="1"/>
  <c r="SE39" i="1" s="1"/>
  <c r="AAC39" i="1"/>
  <c r="ACM39" i="1"/>
  <c r="ACK39" i="1"/>
  <c r="ADK39" i="1"/>
  <c r="ADI39" i="1"/>
  <c r="ABG39" i="1"/>
  <c r="AAI39" i="1"/>
  <c r="ZW39" i="1"/>
  <c r="YY39" i="1"/>
  <c r="YG39" i="1"/>
  <c r="ZQ39" i="1"/>
  <c r="YS39" i="1"/>
  <c r="YM39" i="1"/>
  <c r="ZK39" i="1"/>
  <c r="ZE39" i="1"/>
  <c r="XU39" i="1"/>
  <c r="XO39" i="1"/>
  <c r="YA39" i="1"/>
  <c r="XI39" i="1"/>
  <c r="XC39" i="1"/>
  <c r="WW39" i="1"/>
  <c r="VS39" i="1"/>
  <c r="VB37" i="1"/>
  <c r="UZ39" i="1" s="1"/>
  <c r="UT39" i="1"/>
  <c r="OI37" i="1"/>
  <c r="OG39" i="1" s="1"/>
  <c r="NU37" i="1"/>
  <c r="NW37" i="1"/>
  <c r="NI39" i="1"/>
  <c r="QU39" i="1"/>
  <c r="OU37" i="1"/>
  <c r="OS39" i="1" s="1"/>
  <c r="PW39" i="1"/>
  <c r="OY39" i="1"/>
  <c r="OA39" i="1"/>
  <c r="NC39" i="1"/>
  <c r="TP39" i="1"/>
  <c r="MD39" i="1"/>
  <c r="SQ39" i="1"/>
  <c r="QK37" i="1"/>
  <c r="QI39" i="1" s="1"/>
  <c r="RS39" i="1"/>
  <c r="NU39" i="1" l="1"/>
  <c r="CC7" i="1" l="1"/>
  <c r="CC6" i="1"/>
  <c r="CC5" i="1"/>
  <c r="BQ9" i="1"/>
  <c r="BQ8" i="1"/>
  <c r="BQ7" i="1"/>
  <c r="BE7" i="1"/>
  <c r="BE5" i="1"/>
  <c r="AY7" i="1"/>
  <c r="AS5" i="1"/>
  <c r="AM11" i="1"/>
  <c r="AM9" i="1"/>
  <c r="AM6" i="1"/>
  <c r="AG7" i="1"/>
  <c r="AA8" i="1"/>
  <c r="U11" i="1"/>
  <c r="U7" i="1"/>
  <c r="U6" i="1"/>
  <c r="O10" i="1"/>
  <c r="O8" i="1"/>
  <c r="O7" i="1"/>
  <c r="I6" i="1"/>
  <c r="LT34" i="1"/>
  <c r="LR34" i="1"/>
  <c r="LL34" i="1"/>
  <c r="LN34" i="1" s="1"/>
  <c r="LF34" i="1"/>
  <c r="LH34" i="1" s="1"/>
  <c r="KZ34" i="1"/>
  <c r="LB34" i="1" s="1"/>
  <c r="KV34" i="1"/>
  <c r="KT34" i="1"/>
  <c r="KN34" i="1"/>
  <c r="KP34" i="1" s="1"/>
  <c r="KG34" i="1"/>
  <c r="KI34" i="1" s="1"/>
  <c r="KA34" i="1"/>
  <c r="KC34" i="1" s="1"/>
  <c r="JU34" i="1"/>
  <c r="JW34" i="1" s="1"/>
  <c r="JO34" i="1"/>
  <c r="JQ34" i="1" s="1"/>
  <c r="JI34" i="1"/>
  <c r="JK34" i="1" s="1"/>
  <c r="JC34" i="1"/>
  <c r="JE34" i="1" s="1"/>
  <c r="IW34" i="1"/>
  <c r="IY34" i="1" s="1"/>
  <c r="IQ34" i="1"/>
  <c r="IS34" i="1" s="1"/>
  <c r="IK34" i="1"/>
  <c r="IM34" i="1" s="1"/>
  <c r="IE34" i="1"/>
  <c r="IG34" i="1" s="1"/>
  <c r="HY34" i="1"/>
  <c r="IA34" i="1" s="1"/>
  <c r="HS34" i="1"/>
  <c r="HU34" i="1" s="1"/>
  <c r="HM34" i="1"/>
  <c r="HO34" i="1" s="1"/>
  <c r="HG34" i="1"/>
  <c r="HI34" i="1" s="1"/>
  <c r="HA34" i="1"/>
  <c r="HC34" i="1" s="1"/>
  <c r="GU34" i="1"/>
  <c r="GW34" i="1" s="1"/>
  <c r="GO34" i="1"/>
  <c r="GQ34" i="1" s="1"/>
  <c r="GI34" i="1"/>
  <c r="GK34" i="1" s="1"/>
  <c r="GC34" i="1"/>
  <c r="GE34" i="1" s="1"/>
  <c r="FW34" i="1"/>
  <c r="FY34" i="1" s="1"/>
  <c r="FQ34" i="1"/>
  <c r="FS34" i="1" s="1"/>
  <c r="LR33" i="1"/>
  <c r="LT33" i="1" s="1"/>
  <c r="LL33" i="1"/>
  <c r="LN33" i="1" s="1"/>
  <c r="LF33" i="1"/>
  <c r="LH33" i="1" s="1"/>
  <c r="KZ33" i="1"/>
  <c r="LB33" i="1" s="1"/>
  <c r="KT33" i="1"/>
  <c r="KV33" i="1" s="1"/>
  <c r="KP33" i="1"/>
  <c r="KN33" i="1"/>
  <c r="KG33" i="1"/>
  <c r="KI33" i="1" s="1"/>
  <c r="KA33" i="1"/>
  <c r="KC33" i="1" s="1"/>
  <c r="JU33" i="1"/>
  <c r="JW33" i="1" s="1"/>
  <c r="JQ33" i="1"/>
  <c r="JO33" i="1"/>
  <c r="JI33" i="1"/>
  <c r="JK33" i="1" s="1"/>
  <c r="JC33" i="1"/>
  <c r="JE33" i="1" s="1"/>
  <c r="IW33" i="1"/>
  <c r="IY33" i="1" s="1"/>
  <c r="IQ33" i="1"/>
  <c r="IS33" i="1" s="1"/>
  <c r="IK33" i="1"/>
  <c r="IM33" i="1" s="1"/>
  <c r="IE33" i="1"/>
  <c r="IG33" i="1" s="1"/>
  <c r="HY33" i="1"/>
  <c r="IA33" i="1" s="1"/>
  <c r="HS33" i="1"/>
  <c r="HU33" i="1" s="1"/>
  <c r="HM33" i="1"/>
  <c r="HO33" i="1" s="1"/>
  <c r="HG33" i="1"/>
  <c r="HI33" i="1" s="1"/>
  <c r="HA33" i="1"/>
  <c r="HC33" i="1" s="1"/>
  <c r="GU33" i="1"/>
  <c r="GW33" i="1" s="1"/>
  <c r="GO33" i="1"/>
  <c r="GQ33" i="1" s="1"/>
  <c r="GI33" i="1"/>
  <c r="GK33" i="1" s="1"/>
  <c r="GC33" i="1"/>
  <c r="GE33" i="1" s="1"/>
  <c r="FW33" i="1"/>
  <c r="FY33" i="1" s="1"/>
  <c r="FQ33" i="1"/>
  <c r="FS33" i="1" s="1"/>
  <c r="LR32" i="1"/>
  <c r="LT32" i="1" s="1"/>
  <c r="LL32" i="1"/>
  <c r="LN32" i="1" s="1"/>
  <c r="LF32" i="1"/>
  <c r="LH32" i="1" s="1"/>
  <c r="KZ32" i="1"/>
  <c r="LB32" i="1" s="1"/>
  <c r="KT32" i="1"/>
  <c r="KV32" i="1" s="1"/>
  <c r="KN32" i="1"/>
  <c r="KP32" i="1" s="1"/>
  <c r="KI32" i="1"/>
  <c r="KG32" i="1"/>
  <c r="KA32" i="1"/>
  <c r="KC32" i="1" s="1"/>
  <c r="JU32" i="1"/>
  <c r="JW32" i="1" s="1"/>
  <c r="JO32" i="1"/>
  <c r="JQ32" i="1" s="1"/>
  <c r="JI32" i="1"/>
  <c r="JK32" i="1" s="1"/>
  <c r="JC32" i="1"/>
  <c r="JE32" i="1" s="1"/>
  <c r="IW32" i="1"/>
  <c r="IY32" i="1" s="1"/>
  <c r="IQ32" i="1"/>
  <c r="IS32" i="1" s="1"/>
  <c r="IM32" i="1"/>
  <c r="IK32" i="1"/>
  <c r="IE32" i="1"/>
  <c r="IG32" i="1" s="1"/>
  <c r="HY32" i="1"/>
  <c r="IA32" i="1" s="1"/>
  <c r="HS32" i="1"/>
  <c r="HU32" i="1" s="1"/>
  <c r="HM32" i="1"/>
  <c r="HO32" i="1" s="1"/>
  <c r="HG32" i="1"/>
  <c r="HI32" i="1" s="1"/>
  <c r="HA32" i="1"/>
  <c r="HC32" i="1" s="1"/>
  <c r="GU32" i="1"/>
  <c r="GW32" i="1" s="1"/>
  <c r="GO32" i="1"/>
  <c r="GQ32" i="1" s="1"/>
  <c r="GI32" i="1"/>
  <c r="GK32" i="1" s="1"/>
  <c r="GC32" i="1"/>
  <c r="GE32" i="1" s="1"/>
  <c r="FW32" i="1"/>
  <c r="FY32" i="1" s="1"/>
  <c r="FQ32" i="1"/>
  <c r="FS32" i="1" s="1"/>
  <c r="LR31" i="1"/>
  <c r="LT31" i="1" s="1"/>
  <c r="LL31" i="1"/>
  <c r="LN31" i="1" s="1"/>
  <c r="LF31" i="1"/>
  <c r="LH31" i="1" s="1"/>
  <c r="KZ31" i="1"/>
  <c r="LB31" i="1" s="1"/>
  <c r="KT31" i="1"/>
  <c r="KV31" i="1" s="1"/>
  <c r="KN31" i="1"/>
  <c r="KP31" i="1" s="1"/>
  <c r="KG31" i="1"/>
  <c r="KI31" i="1" s="1"/>
  <c r="KA31" i="1"/>
  <c r="KC31" i="1" s="1"/>
  <c r="JU31" i="1"/>
  <c r="JW31" i="1" s="1"/>
  <c r="JO31" i="1"/>
  <c r="JQ31" i="1" s="1"/>
  <c r="JI31" i="1"/>
  <c r="JK31" i="1" s="1"/>
  <c r="JC31" i="1"/>
  <c r="JE31" i="1" s="1"/>
  <c r="IW31" i="1"/>
  <c r="IY31" i="1" s="1"/>
  <c r="IQ31" i="1"/>
  <c r="IS31" i="1" s="1"/>
  <c r="IK31" i="1"/>
  <c r="IM31" i="1" s="1"/>
  <c r="IG31" i="1"/>
  <c r="IE31" i="1"/>
  <c r="HY31" i="1"/>
  <c r="IA31" i="1" s="1"/>
  <c r="HS31" i="1"/>
  <c r="HU31" i="1" s="1"/>
  <c r="HM31" i="1"/>
  <c r="HO31" i="1" s="1"/>
  <c r="HG31" i="1"/>
  <c r="HI31" i="1" s="1"/>
  <c r="HA31" i="1"/>
  <c r="HC31" i="1" s="1"/>
  <c r="GU31" i="1"/>
  <c r="GW31" i="1" s="1"/>
  <c r="GO31" i="1"/>
  <c r="GQ31" i="1" s="1"/>
  <c r="GI31" i="1"/>
  <c r="GK31" i="1" s="1"/>
  <c r="GC31" i="1"/>
  <c r="GE31" i="1" s="1"/>
  <c r="FW31" i="1"/>
  <c r="FY31" i="1" s="1"/>
  <c r="FQ31" i="1"/>
  <c r="FS31" i="1" s="1"/>
  <c r="LR30" i="1"/>
  <c r="LT30" i="1" s="1"/>
  <c r="LL30" i="1"/>
  <c r="LN30" i="1" s="1"/>
  <c r="LF30" i="1"/>
  <c r="LH30" i="1" s="1"/>
  <c r="KZ30" i="1"/>
  <c r="LB30" i="1" s="1"/>
  <c r="KT30" i="1"/>
  <c r="KV30" i="1" s="1"/>
  <c r="KN30" i="1"/>
  <c r="KP30" i="1" s="1"/>
  <c r="KG30" i="1"/>
  <c r="KI30" i="1" s="1"/>
  <c r="KA30" i="1"/>
  <c r="KC30" i="1" s="1"/>
  <c r="JU30" i="1"/>
  <c r="JW30" i="1" s="1"/>
  <c r="JO30" i="1"/>
  <c r="JQ30" i="1" s="1"/>
  <c r="JI30" i="1"/>
  <c r="JK30" i="1" s="1"/>
  <c r="JC30" i="1"/>
  <c r="JE30" i="1" s="1"/>
  <c r="IY30" i="1"/>
  <c r="IW30" i="1"/>
  <c r="IQ30" i="1"/>
  <c r="IS30" i="1" s="1"/>
  <c r="IK30" i="1"/>
  <c r="IM30" i="1" s="1"/>
  <c r="IE30" i="1"/>
  <c r="IG30" i="1" s="1"/>
  <c r="HY30" i="1"/>
  <c r="IA30" i="1" s="1"/>
  <c r="HS30" i="1"/>
  <c r="HU30" i="1" s="1"/>
  <c r="HM30" i="1"/>
  <c r="HO30" i="1" s="1"/>
  <c r="HG30" i="1"/>
  <c r="HI30" i="1" s="1"/>
  <c r="HC30" i="1"/>
  <c r="HA30" i="1"/>
  <c r="GU30" i="1"/>
  <c r="GW30" i="1" s="1"/>
  <c r="GO30" i="1"/>
  <c r="GQ30" i="1" s="1"/>
  <c r="GI30" i="1"/>
  <c r="GK30" i="1" s="1"/>
  <c r="GC30" i="1"/>
  <c r="GE30" i="1" s="1"/>
  <c r="FW30" i="1"/>
  <c r="FY30" i="1" s="1"/>
  <c r="FQ30" i="1"/>
  <c r="FS30" i="1" s="1"/>
  <c r="LR29" i="1"/>
  <c r="LT29" i="1" s="1"/>
  <c r="LL29" i="1"/>
  <c r="LN29" i="1" s="1"/>
  <c r="LF29" i="1"/>
  <c r="LH29" i="1" s="1"/>
  <c r="KZ29" i="1"/>
  <c r="LB29" i="1" s="1"/>
  <c r="KT29" i="1"/>
  <c r="KV29" i="1" s="1"/>
  <c r="KN29" i="1"/>
  <c r="KP29" i="1" s="1"/>
  <c r="KG29" i="1"/>
  <c r="KI29" i="1" s="1"/>
  <c r="KA29" i="1"/>
  <c r="KC29" i="1" s="1"/>
  <c r="JU29" i="1"/>
  <c r="JW29" i="1" s="1"/>
  <c r="JO29" i="1"/>
  <c r="JQ29" i="1" s="1"/>
  <c r="JI29" i="1"/>
  <c r="JK29" i="1" s="1"/>
  <c r="JC29" i="1"/>
  <c r="JE29" i="1" s="1"/>
  <c r="IW29" i="1"/>
  <c r="IY29" i="1" s="1"/>
  <c r="IQ29" i="1"/>
  <c r="IS29" i="1" s="1"/>
  <c r="IK29" i="1"/>
  <c r="IM29" i="1" s="1"/>
  <c r="IE29" i="1"/>
  <c r="IG29" i="1" s="1"/>
  <c r="HY29" i="1"/>
  <c r="IA29" i="1" s="1"/>
  <c r="HS29" i="1"/>
  <c r="HU29" i="1" s="1"/>
  <c r="HM29" i="1"/>
  <c r="HO29" i="1" s="1"/>
  <c r="HG29" i="1"/>
  <c r="HI29" i="1" s="1"/>
  <c r="HA29" i="1"/>
  <c r="HC29" i="1" s="1"/>
  <c r="GW29" i="1"/>
  <c r="GU29" i="1"/>
  <c r="GO29" i="1"/>
  <c r="GQ29" i="1" s="1"/>
  <c r="GI29" i="1"/>
  <c r="GK29" i="1" s="1"/>
  <c r="GC29" i="1"/>
  <c r="GE29" i="1" s="1"/>
  <c r="FW29" i="1"/>
  <c r="FY29" i="1" s="1"/>
  <c r="FQ29" i="1"/>
  <c r="FS29" i="1" s="1"/>
  <c r="LR28" i="1"/>
  <c r="LT28" i="1" s="1"/>
  <c r="LL28" i="1"/>
  <c r="LN28" i="1" s="1"/>
  <c r="LH28" i="1"/>
  <c r="LF28" i="1"/>
  <c r="KZ28" i="1"/>
  <c r="LB28" i="1" s="1"/>
  <c r="KT28" i="1"/>
  <c r="KV28" i="1" s="1"/>
  <c r="KN28" i="1"/>
  <c r="KP28" i="1" s="1"/>
  <c r="KG28" i="1"/>
  <c r="KI28" i="1" s="1"/>
  <c r="KA28" i="1"/>
  <c r="KC28" i="1" s="1"/>
  <c r="JU28" i="1"/>
  <c r="JW28" i="1" s="1"/>
  <c r="JO28" i="1"/>
  <c r="JQ28" i="1" s="1"/>
  <c r="JI28" i="1"/>
  <c r="JK28" i="1" s="1"/>
  <c r="JC28" i="1"/>
  <c r="JE28" i="1" s="1"/>
  <c r="IW28" i="1"/>
  <c r="IY28" i="1" s="1"/>
  <c r="IQ28" i="1"/>
  <c r="IS28" i="1" s="1"/>
  <c r="IK28" i="1"/>
  <c r="IM28" i="1" s="1"/>
  <c r="IE28" i="1"/>
  <c r="IG28" i="1" s="1"/>
  <c r="HY28" i="1"/>
  <c r="IA28" i="1" s="1"/>
  <c r="HS28" i="1"/>
  <c r="HU28" i="1" s="1"/>
  <c r="HM28" i="1"/>
  <c r="HO28" i="1" s="1"/>
  <c r="HG28" i="1"/>
  <c r="HI28" i="1" s="1"/>
  <c r="HA28" i="1"/>
  <c r="HC28" i="1" s="1"/>
  <c r="GU28" i="1"/>
  <c r="GW28" i="1" s="1"/>
  <c r="GO28" i="1"/>
  <c r="GQ28" i="1" s="1"/>
  <c r="GI28" i="1"/>
  <c r="GK28" i="1" s="1"/>
  <c r="GC28" i="1"/>
  <c r="GE28" i="1" s="1"/>
  <c r="FW28" i="1"/>
  <c r="FY28" i="1" s="1"/>
  <c r="FQ28" i="1"/>
  <c r="FS28" i="1" s="1"/>
  <c r="LR27" i="1"/>
  <c r="LT27" i="1" s="1"/>
  <c r="LL27" i="1"/>
  <c r="LN27" i="1" s="1"/>
  <c r="LF27" i="1"/>
  <c r="LH27" i="1" s="1"/>
  <c r="LB27" i="1"/>
  <c r="KZ27" i="1"/>
  <c r="KT27" i="1"/>
  <c r="KV27" i="1" s="1"/>
  <c r="KN27" i="1"/>
  <c r="KP27" i="1" s="1"/>
  <c r="KG27" i="1"/>
  <c r="KI27" i="1" s="1"/>
  <c r="KA27" i="1"/>
  <c r="KC27" i="1" s="1"/>
  <c r="JU27" i="1"/>
  <c r="JW27" i="1" s="1"/>
  <c r="JO27" i="1"/>
  <c r="JQ27" i="1" s="1"/>
  <c r="JI27" i="1"/>
  <c r="JK27" i="1" s="1"/>
  <c r="JC27" i="1"/>
  <c r="JE27" i="1" s="1"/>
  <c r="IW27" i="1"/>
  <c r="IY27" i="1" s="1"/>
  <c r="IQ27" i="1"/>
  <c r="IS27" i="1" s="1"/>
  <c r="IK27" i="1"/>
  <c r="IM27" i="1" s="1"/>
  <c r="IE27" i="1"/>
  <c r="IG27" i="1" s="1"/>
  <c r="HY27" i="1"/>
  <c r="IA27" i="1" s="1"/>
  <c r="HS27" i="1"/>
  <c r="HU27" i="1" s="1"/>
  <c r="HM27" i="1"/>
  <c r="HO27" i="1" s="1"/>
  <c r="HG27" i="1"/>
  <c r="HI27" i="1" s="1"/>
  <c r="HA27" i="1"/>
  <c r="HC27" i="1" s="1"/>
  <c r="GU27" i="1"/>
  <c r="GW27" i="1" s="1"/>
  <c r="GO27" i="1"/>
  <c r="GQ27" i="1" s="1"/>
  <c r="GI27" i="1"/>
  <c r="GK27" i="1" s="1"/>
  <c r="GC27" i="1"/>
  <c r="GE27" i="1" s="1"/>
  <c r="FW27" i="1"/>
  <c r="FY27" i="1" s="1"/>
  <c r="FQ27" i="1"/>
  <c r="FS27" i="1" s="1"/>
  <c r="LR26" i="1"/>
  <c r="LT26" i="1" s="1"/>
  <c r="LL26" i="1"/>
  <c r="LN26" i="1" s="1"/>
  <c r="LF26" i="1"/>
  <c r="LH26" i="1" s="1"/>
  <c r="KZ26" i="1"/>
  <c r="LB26" i="1" s="1"/>
  <c r="KT26" i="1"/>
  <c r="KV26" i="1" s="1"/>
  <c r="KN26" i="1"/>
  <c r="KP26" i="1" s="1"/>
  <c r="KG26" i="1"/>
  <c r="KI26" i="1" s="1"/>
  <c r="KA26" i="1"/>
  <c r="KC26" i="1" s="1"/>
  <c r="JU26" i="1"/>
  <c r="JW26" i="1" s="1"/>
  <c r="JO26" i="1"/>
  <c r="JQ26" i="1" s="1"/>
  <c r="JI26" i="1"/>
  <c r="JK26" i="1" s="1"/>
  <c r="JC26" i="1"/>
  <c r="JE26" i="1" s="1"/>
  <c r="IW26" i="1"/>
  <c r="IY26" i="1" s="1"/>
  <c r="IQ26" i="1"/>
  <c r="IS26" i="1" s="1"/>
  <c r="IK26" i="1"/>
  <c r="IM26" i="1" s="1"/>
  <c r="IE26" i="1"/>
  <c r="IG26" i="1" s="1"/>
  <c r="HY26" i="1"/>
  <c r="IA26" i="1" s="1"/>
  <c r="HS26" i="1"/>
  <c r="HU26" i="1" s="1"/>
  <c r="HM26" i="1"/>
  <c r="HO26" i="1" s="1"/>
  <c r="HG26" i="1"/>
  <c r="HI26" i="1" s="1"/>
  <c r="HA26" i="1"/>
  <c r="HC26" i="1" s="1"/>
  <c r="GU26" i="1"/>
  <c r="GW26" i="1" s="1"/>
  <c r="GO26" i="1"/>
  <c r="GQ26" i="1" s="1"/>
  <c r="GI26" i="1"/>
  <c r="GK26" i="1" s="1"/>
  <c r="GC26" i="1"/>
  <c r="GE26" i="1" s="1"/>
  <c r="FW26" i="1"/>
  <c r="FY26" i="1" s="1"/>
  <c r="FQ26" i="1"/>
  <c r="FS26" i="1" s="1"/>
  <c r="LR25" i="1"/>
  <c r="LT25" i="1" s="1"/>
  <c r="LL25" i="1"/>
  <c r="LN25" i="1" s="1"/>
  <c r="LF25" i="1"/>
  <c r="LH25" i="1" s="1"/>
  <c r="LB25" i="1"/>
  <c r="KZ25" i="1"/>
  <c r="KT25" i="1"/>
  <c r="KV25" i="1" s="1"/>
  <c r="KN25" i="1"/>
  <c r="KP25" i="1" s="1"/>
  <c r="KG25" i="1"/>
  <c r="KI25" i="1" s="1"/>
  <c r="KA25" i="1"/>
  <c r="KC25" i="1" s="1"/>
  <c r="JU25" i="1"/>
  <c r="JW25" i="1" s="1"/>
  <c r="JO25" i="1"/>
  <c r="JQ25" i="1" s="1"/>
  <c r="JI25" i="1"/>
  <c r="JK25" i="1" s="1"/>
  <c r="JC25" i="1"/>
  <c r="JE25" i="1" s="1"/>
  <c r="IW25" i="1"/>
  <c r="IY25" i="1" s="1"/>
  <c r="IQ25" i="1"/>
  <c r="IS25" i="1" s="1"/>
  <c r="IK25" i="1"/>
  <c r="IM25" i="1" s="1"/>
  <c r="IE25" i="1"/>
  <c r="IG25" i="1" s="1"/>
  <c r="HY25" i="1"/>
  <c r="IA25" i="1" s="1"/>
  <c r="HS25" i="1"/>
  <c r="HU25" i="1" s="1"/>
  <c r="HM25" i="1"/>
  <c r="HO25" i="1" s="1"/>
  <c r="HG25" i="1"/>
  <c r="HI25" i="1" s="1"/>
  <c r="HA25" i="1"/>
  <c r="HC25" i="1" s="1"/>
  <c r="GU25" i="1"/>
  <c r="GW25" i="1" s="1"/>
  <c r="GO25" i="1"/>
  <c r="GQ25" i="1" s="1"/>
  <c r="GI25" i="1"/>
  <c r="GK25" i="1" s="1"/>
  <c r="GC25" i="1"/>
  <c r="GE25" i="1" s="1"/>
  <c r="FW25" i="1"/>
  <c r="FY25" i="1" s="1"/>
  <c r="FQ25" i="1"/>
  <c r="FS25" i="1" s="1"/>
  <c r="LR24" i="1"/>
  <c r="LT24" i="1" s="1"/>
  <c r="LL24" i="1"/>
  <c r="LN24" i="1" s="1"/>
  <c r="LF24" i="1"/>
  <c r="LH24" i="1" s="1"/>
  <c r="KZ24" i="1"/>
  <c r="LB24" i="1" s="1"/>
  <c r="KT24" i="1"/>
  <c r="KV24" i="1" s="1"/>
  <c r="KN24" i="1"/>
  <c r="KP24" i="1" s="1"/>
  <c r="KG24" i="1"/>
  <c r="KI24" i="1" s="1"/>
  <c r="KA24" i="1"/>
  <c r="KC24" i="1" s="1"/>
  <c r="JW24" i="1"/>
  <c r="JU24" i="1"/>
  <c r="JO24" i="1"/>
  <c r="JQ24" i="1" s="1"/>
  <c r="JI24" i="1"/>
  <c r="JK24" i="1" s="1"/>
  <c r="JC24" i="1"/>
  <c r="JE24" i="1" s="1"/>
  <c r="IW24" i="1"/>
  <c r="IY24" i="1" s="1"/>
  <c r="IQ24" i="1"/>
  <c r="IS24" i="1" s="1"/>
  <c r="IK24" i="1"/>
  <c r="IM24" i="1" s="1"/>
  <c r="IE24" i="1"/>
  <c r="IG24" i="1" s="1"/>
  <c r="HY24" i="1"/>
  <c r="IA24" i="1" s="1"/>
  <c r="HS24" i="1"/>
  <c r="HU24" i="1" s="1"/>
  <c r="HM24" i="1"/>
  <c r="HO24" i="1" s="1"/>
  <c r="HG24" i="1"/>
  <c r="HI24" i="1" s="1"/>
  <c r="HA24" i="1"/>
  <c r="HC24" i="1" s="1"/>
  <c r="GU24" i="1"/>
  <c r="GW24" i="1" s="1"/>
  <c r="GO24" i="1"/>
  <c r="GQ24" i="1" s="1"/>
  <c r="GI24" i="1"/>
  <c r="GK24" i="1" s="1"/>
  <c r="GC24" i="1"/>
  <c r="GE24" i="1" s="1"/>
  <c r="FW24" i="1"/>
  <c r="FY24" i="1" s="1"/>
  <c r="FQ24" i="1"/>
  <c r="FS24" i="1" s="1"/>
  <c r="LR23" i="1"/>
  <c r="LT23" i="1" s="1"/>
  <c r="LL23" i="1"/>
  <c r="LN23" i="1" s="1"/>
  <c r="LF23" i="1"/>
  <c r="LH23" i="1" s="1"/>
  <c r="KZ23" i="1"/>
  <c r="LB23" i="1" s="1"/>
  <c r="KT23" i="1"/>
  <c r="KV23" i="1" s="1"/>
  <c r="KP23" i="1"/>
  <c r="KN23" i="1"/>
  <c r="KG23" i="1"/>
  <c r="KI23" i="1" s="1"/>
  <c r="KA23" i="1"/>
  <c r="KC23" i="1" s="1"/>
  <c r="JU23" i="1"/>
  <c r="JW23" i="1" s="1"/>
  <c r="JO23" i="1"/>
  <c r="JQ23" i="1" s="1"/>
  <c r="JI23" i="1"/>
  <c r="JK23" i="1" s="1"/>
  <c r="JC23" i="1"/>
  <c r="JE23" i="1" s="1"/>
  <c r="IW23" i="1"/>
  <c r="IY23" i="1" s="1"/>
  <c r="IQ23" i="1"/>
  <c r="IS23" i="1" s="1"/>
  <c r="IK23" i="1"/>
  <c r="IM23" i="1" s="1"/>
  <c r="IE23" i="1"/>
  <c r="IG23" i="1" s="1"/>
  <c r="HY23" i="1"/>
  <c r="IA23" i="1" s="1"/>
  <c r="HU23" i="1"/>
  <c r="HS23" i="1"/>
  <c r="HM23" i="1"/>
  <c r="HO23" i="1" s="1"/>
  <c r="HG23" i="1"/>
  <c r="HI23" i="1" s="1"/>
  <c r="HA23" i="1"/>
  <c r="HC23" i="1" s="1"/>
  <c r="GU23" i="1"/>
  <c r="GW23" i="1" s="1"/>
  <c r="GO23" i="1"/>
  <c r="GQ23" i="1" s="1"/>
  <c r="GI23" i="1"/>
  <c r="GK23" i="1" s="1"/>
  <c r="GC23" i="1"/>
  <c r="GE23" i="1" s="1"/>
  <c r="FY23" i="1"/>
  <c r="FW23" i="1"/>
  <c r="FQ23" i="1"/>
  <c r="FS23" i="1" s="1"/>
  <c r="LR22" i="1"/>
  <c r="LT22" i="1" s="1"/>
  <c r="LL22" i="1"/>
  <c r="LN22" i="1" s="1"/>
  <c r="LF22" i="1"/>
  <c r="LH22" i="1" s="1"/>
  <c r="KZ22" i="1"/>
  <c r="LB22" i="1" s="1"/>
  <c r="KV22" i="1"/>
  <c r="KT22" i="1"/>
  <c r="KN22" i="1"/>
  <c r="KP22" i="1" s="1"/>
  <c r="KG22" i="1"/>
  <c r="KI22" i="1" s="1"/>
  <c r="KA22" i="1"/>
  <c r="KC22" i="1" s="1"/>
  <c r="JU22" i="1"/>
  <c r="JW22" i="1" s="1"/>
  <c r="JQ22" i="1"/>
  <c r="JO22" i="1"/>
  <c r="JK22" i="1"/>
  <c r="JI22" i="1"/>
  <c r="JC22" i="1"/>
  <c r="JE22" i="1" s="1"/>
  <c r="IY22" i="1"/>
  <c r="IW22" i="1"/>
  <c r="IQ22" i="1"/>
  <c r="IS22" i="1" s="1"/>
  <c r="IK22" i="1"/>
  <c r="IM22" i="1" s="1"/>
  <c r="IE22" i="1"/>
  <c r="IG22" i="1" s="1"/>
  <c r="HY22" i="1"/>
  <c r="IA22" i="1" s="1"/>
  <c r="HS22" i="1"/>
  <c r="HU22" i="1" s="1"/>
  <c r="HO22" i="1"/>
  <c r="HM22" i="1"/>
  <c r="HG22" i="1"/>
  <c r="HI22" i="1" s="1"/>
  <c r="HA22" i="1"/>
  <c r="HC22" i="1" s="1"/>
  <c r="GU22" i="1"/>
  <c r="GW22" i="1" s="1"/>
  <c r="GO22" i="1"/>
  <c r="GQ22" i="1" s="1"/>
  <c r="GI22" i="1"/>
  <c r="GK22" i="1" s="1"/>
  <c r="GC22" i="1"/>
  <c r="GE22" i="1" s="1"/>
  <c r="FW22" i="1"/>
  <c r="FY22" i="1" s="1"/>
  <c r="FQ22" i="1"/>
  <c r="FS22" i="1" s="1"/>
  <c r="LR21" i="1"/>
  <c r="LT21" i="1" s="1"/>
  <c r="LL21" i="1"/>
  <c r="LN21" i="1" s="1"/>
  <c r="LF21" i="1"/>
  <c r="LH21" i="1" s="1"/>
  <c r="LB21" i="1"/>
  <c r="KZ21" i="1"/>
  <c r="KT21" i="1"/>
  <c r="KV21" i="1" s="1"/>
  <c r="KP21" i="1"/>
  <c r="KN21" i="1"/>
  <c r="KI21" i="1"/>
  <c r="KG21" i="1"/>
  <c r="KA21" i="1"/>
  <c r="KC21" i="1" s="1"/>
  <c r="JU21" i="1"/>
  <c r="JW21" i="1" s="1"/>
  <c r="JO21" i="1"/>
  <c r="JQ21" i="1" s="1"/>
  <c r="JI21" i="1"/>
  <c r="JK21" i="1" s="1"/>
  <c r="JC21" i="1"/>
  <c r="JE21" i="1" s="1"/>
  <c r="IW21" i="1"/>
  <c r="IY21" i="1" s="1"/>
  <c r="IQ21" i="1"/>
  <c r="IS21" i="1" s="1"/>
  <c r="IM21" i="1"/>
  <c r="IK21" i="1"/>
  <c r="IE21" i="1"/>
  <c r="IG21" i="1" s="1"/>
  <c r="HY21" i="1"/>
  <c r="IA21" i="1" s="1"/>
  <c r="HS21" i="1"/>
  <c r="HU21" i="1" s="1"/>
  <c r="HM21" i="1"/>
  <c r="HO21" i="1" s="1"/>
  <c r="HG21" i="1"/>
  <c r="HI21" i="1" s="1"/>
  <c r="HA21" i="1"/>
  <c r="HC21" i="1" s="1"/>
  <c r="GU21" i="1"/>
  <c r="GW21" i="1" s="1"/>
  <c r="GO21" i="1"/>
  <c r="GQ21" i="1" s="1"/>
  <c r="GI21" i="1"/>
  <c r="GK21" i="1" s="1"/>
  <c r="GC21" i="1"/>
  <c r="GE21" i="1" s="1"/>
  <c r="FW21" i="1"/>
  <c r="FY21" i="1" s="1"/>
  <c r="FS21" i="1"/>
  <c r="FQ21" i="1"/>
  <c r="LR20" i="1"/>
  <c r="LT20" i="1" s="1"/>
  <c r="LL20" i="1"/>
  <c r="LN20" i="1" s="1"/>
  <c r="LH20" i="1"/>
  <c r="LF20" i="1"/>
  <c r="KZ20" i="1"/>
  <c r="LB20" i="1" s="1"/>
  <c r="KT20" i="1"/>
  <c r="KV20" i="1" s="1"/>
  <c r="KN20" i="1"/>
  <c r="KP20" i="1" s="1"/>
  <c r="KG20" i="1"/>
  <c r="KI20" i="1" s="1"/>
  <c r="KA20" i="1"/>
  <c r="KC20" i="1" s="1"/>
  <c r="JU20" i="1"/>
  <c r="JW20" i="1" s="1"/>
  <c r="JO20" i="1"/>
  <c r="JQ20" i="1" s="1"/>
  <c r="JK20" i="1"/>
  <c r="JI20" i="1"/>
  <c r="JC20" i="1"/>
  <c r="JE20" i="1" s="1"/>
  <c r="IW20" i="1"/>
  <c r="IY20" i="1" s="1"/>
  <c r="IQ20" i="1"/>
  <c r="IS20" i="1" s="1"/>
  <c r="IK20" i="1"/>
  <c r="IM20" i="1" s="1"/>
  <c r="IE20" i="1"/>
  <c r="IG20" i="1" s="1"/>
  <c r="HY20" i="1"/>
  <c r="IA20" i="1" s="1"/>
  <c r="HS20" i="1"/>
  <c r="HU20" i="1" s="1"/>
  <c r="HM20" i="1"/>
  <c r="HO20" i="1" s="1"/>
  <c r="HI20" i="1"/>
  <c r="HG20" i="1"/>
  <c r="HA20" i="1"/>
  <c r="HC20" i="1" s="1"/>
  <c r="GU20" i="1"/>
  <c r="GW20" i="1" s="1"/>
  <c r="GO20" i="1"/>
  <c r="GQ20" i="1" s="1"/>
  <c r="GI20" i="1"/>
  <c r="GK20" i="1" s="1"/>
  <c r="GC20" i="1"/>
  <c r="GE20" i="1" s="1"/>
  <c r="FW20" i="1"/>
  <c r="FY20" i="1" s="1"/>
  <c r="FQ20" i="1"/>
  <c r="FS20" i="1" s="1"/>
  <c r="LR19" i="1"/>
  <c r="LT19" i="1" s="1"/>
  <c r="LL19" i="1"/>
  <c r="LN19" i="1" s="1"/>
  <c r="LF19" i="1"/>
  <c r="LH19" i="1" s="1"/>
  <c r="KZ19" i="1"/>
  <c r="LB19" i="1" s="1"/>
  <c r="KT19" i="1"/>
  <c r="KV19" i="1" s="1"/>
  <c r="KN19" i="1"/>
  <c r="KP19" i="1" s="1"/>
  <c r="KG19" i="1"/>
  <c r="KI19" i="1" s="1"/>
  <c r="KA19" i="1"/>
  <c r="KC19" i="1" s="1"/>
  <c r="JU19" i="1"/>
  <c r="JW19" i="1" s="1"/>
  <c r="JO19" i="1"/>
  <c r="JQ19" i="1" s="1"/>
  <c r="JI19" i="1"/>
  <c r="JK19" i="1" s="1"/>
  <c r="JC19" i="1"/>
  <c r="JE19" i="1" s="1"/>
  <c r="IW19" i="1"/>
  <c r="IY19" i="1" s="1"/>
  <c r="IQ19" i="1"/>
  <c r="IS19" i="1" s="1"/>
  <c r="IK19" i="1"/>
  <c r="IM19" i="1" s="1"/>
  <c r="IG19" i="1"/>
  <c r="IE19" i="1"/>
  <c r="HY19" i="1"/>
  <c r="IA19" i="1" s="1"/>
  <c r="HS19" i="1"/>
  <c r="HU19" i="1" s="1"/>
  <c r="HM19" i="1"/>
  <c r="HO19" i="1" s="1"/>
  <c r="HG19" i="1"/>
  <c r="HI19" i="1" s="1"/>
  <c r="HA19" i="1"/>
  <c r="HC19" i="1" s="1"/>
  <c r="GU19" i="1"/>
  <c r="GW19" i="1" s="1"/>
  <c r="GO19" i="1"/>
  <c r="GQ19" i="1" s="1"/>
  <c r="GI19" i="1"/>
  <c r="GK19" i="1" s="1"/>
  <c r="GE19" i="1"/>
  <c r="GC19" i="1"/>
  <c r="FW19" i="1"/>
  <c r="FY19" i="1" s="1"/>
  <c r="FQ19" i="1"/>
  <c r="FS19" i="1" s="1"/>
  <c r="LR18" i="1"/>
  <c r="LT18" i="1" s="1"/>
  <c r="LN18" i="1"/>
  <c r="LL18" i="1"/>
  <c r="LF18" i="1"/>
  <c r="LH18" i="1" s="1"/>
  <c r="KZ18" i="1"/>
  <c r="LB18" i="1" s="1"/>
  <c r="KT18" i="1"/>
  <c r="KV18" i="1" s="1"/>
  <c r="KN18" i="1"/>
  <c r="KP18" i="1" s="1"/>
  <c r="KG18" i="1"/>
  <c r="KI18" i="1" s="1"/>
  <c r="KA18" i="1"/>
  <c r="KC18" i="1" s="1"/>
  <c r="JU18" i="1"/>
  <c r="JW18" i="1" s="1"/>
  <c r="JO18" i="1"/>
  <c r="JQ18" i="1" s="1"/>
  <c r="JI18" i="1"/>
  <c r="JK18" i="1" s="1"/>
  <c r="JC18" i="1"/>
  <c r="JE18" i="1" s="1"/>
  <c r="IW18" i="1"/>
  <c r="IY18" i="1" s="1"/>
  <c r="IQ18" i="1"/>
  <c r="IS18" i="1" s="1"/>
  <c r="IK18" i="1"/>
  <c r="IM18" i="1" s="1"/>
  <c r="IE18" i="1"/>
  <c r="IG18" i="1" s="1"/>
  <c r="HY18" i="1"/>
  <c r="IA18" i="1" s="1"/>
  <c r="HS18" i="1"/>
  <c r="HU18" i="1" s="1"/>
  <c r="HM18" i="1"/>
  <c r="HO18" i="1" s="1"/>
  <c r="HG18" i="1"/>
  <c r="HI18" i="1" s="1"/>
  <c r="HC18" i="1"/>
  <c r="HA18" i="1"/>
  <c r="GU18" i="1"/>
  <c r="GW18" i="1" s="1"/>
  <c r="GO18" i="1"/>
  <c r="GQ18" i="1" s="1"/>
  <c r="GI18" i="1"/>
  <c r="GK18" i="1" s="1"/>
  <c r="GC18" i="1"/>
  <c r="GE18" i="1" s="1"/>
  <c r="FW18" i="1"/>
  <c r="FY18" i="1" s="1"/>
  <c r="FQ18" i="1"/>
  <c r="FS18" i="1" s="1"/>
  <c r="LR17" i="1"/>
  <c r="LT17" i="1" s="1"/>
  <c r="LL17" i="1"/>
  <c r="LN17" i="1" s="1"/>
  <c r="LF17" i="1"/>
  <c r="LH17" i="1" s="1"/>
  <c r="KZ17" i="1"/>
  <c r="LB17" i="1" s="1"/>
  <c r="KT17" i="1"/>
  <c r="KV17" i="1" s="1"/>
  <c r="KN17" i="1"/>
  <c r="KP17" i="1" s="1"/>
  <c r="KG17" i="1"/>
  <c r="KI17" i="1" s="1"/>
  <c r="KC17" i="1"/>
  <c r="KA17" i="1"/>
  <c r="JU17" i="1"/>
  <c r="JW17" i="1" s="1"/>
  <c r="JO17" i="1"/>
  <c r="JQ17" i="1" s="1"/>
  <c r="JI17" i="1"/>
  <c r="JK17" i="1" s="1"/>
  <c r="JE17" i="1"/>
  <c r="JC17" i="1"/>
  <c r="IW17" i="1"/>
  <c r="IY17" i="1" s="1"/>
  <c r="IQ17" i="1"/>
  <c r="IS17" i="1" s="1"/>
  <c r="IK17" i="1"/>
  <c r="IM17" i="1" s="1"/>
  <c r="IE17" i="1"/>
  <c r="IG17" i="1" s="1"/>
  <c r="HY17" i="1"/>
  <c r="IA17" i="1" s="1"/>
  <c r="HS17" i="1"/>
  <c r="HU17" i="1" s="1"/>
  <c r="HM17" i="1"/>
  <c r="HO17" i="1" s="1"/>
  <c r="HI17" i="1"/>
  <c r="HG17" i="1"/>
  <c r="HA17" i="1"/>
  <c r="HC17" i="1" s="1"/>
  <c r="GW17" i="1"/>
  <c r="GU17" i="1"/>
  <c r="GO17" i="1"/>
  <c r="GQ17" i="1" s="1"/>
  <c r="GI17" i="1"/>
  <c r="GK17" i="1" s="1"/>
  <c r="GC17" i="1"/>
  <c r="GE17" i="1" s="1"/>
  <c r="FW17" i="1"/>
  <c r="FY17" i="1" s="1"/>
  <c r="FQ17" i="1"/>
  <c r="FS17" i="1" s="1"/>
  <c r="LR16" i="1"/>
  <c r="LT16" i="1" s="1"/>
  <c r="LL16" i="1"/>
  <c r="LN16" i="1" s="1"/>
  <c r="LF16" i="1"/>
  <c r="LH16" i="1" s="1"/>
  <c r="LB16" i="1"/>
  <c r="KZ16" i="1"/>
  <c r="KT16" i="1"/>
  <c r="KV16" i="1" s="1"/>
  <c r="KN16" i="1"/>
  <c r="KP16" i="1" s="1"/>
  <c r="KG16" i="1"/>
  <c r="KI16" i="1" s="1"/>
  <c r="KA16" i="1"/>
  <c r="KC16" i="1" s="1"/>
  <c r="JU16" i="1"/>
  <c r="JW16" i="1" s="1"/>
  <c r="JO16" i="1"/>
  <c r="JQ16" i="1" s="1"/>
  <c r="JI16" i="1"/>
  <c r="JK16" i="1" s="1"/>
  <c r="JC16" i="1"/>
  <c r="JE16" i="1" s="1"/>
  <c r="IY16" i="1"/>
  <c r="IW16" i="1"/>
  <c r="IQ16" i="1"/>
  <c r="IS16" i="1" s="1"/>
  <c r="IK16" i="1"/>
  <c r="IM16" i="1" s="1"/>
  <c r="IE16" i="1"/>
  <c r="IG16" i="1" s="1"/>
  <c r="HY16" i="1"/>
  <c r="IA16" i="1" s="1"/>
  <c r="HS16" i="1"/>
  <c r="HU16" i="1" s="1"/>
  <c r="HM16" i="1"/>
  <c r="HO16" i="1" s="1"/>
  <c r="HG16" i="1"/>
  <c r="HI16" i="1" s="1"/>
  <c r="HA16" i="1"/>
  <c r="HC16" i="1" s="1"/>
  <c r="GU16" i="1"/>
  <c r="GW16" i="1" s="1"/>
  <c r="GQ16" i="1"/>
  <c r="GO16" i="1"/>
  <c r="GI16" i="1"/>
  <c r="GK16" i="1" s="1"/>
  <c r="GC16" i="1"/>
  <c r="GE16" i="1" s="1"/>
  <c r="FW16" i="1"/>
  <c r="FY16" i="1" s="1"/>
  <c r="FQ16" i="1"/>
  <c r="FS16" i="1" s="1"/>
  <c r="LR15" i="1"/>
  <c r="LT15" i="1" s="1"/>
  <c r="LL15" i="1"/>
  <c r="LN15" i="1" s="1"/>
  <c r="LF15" i="1"/>
  <c r="LH15" i="1" s="1"/>
  <c r="KZ15" i="1"/>
  <c r="LB15" i="1" s="1"/>
  <c r="KT15" i="1"/>
  <c r="KV15" i="1" s="1"/>
  <c r="KN15" i="1"/>
  <c r="KP15" i="1" s="1"/>
  <c r="KG15" i="1"/>
  <c r="KI15" i="1" s="1"/>
  <c r="KA15" i="1"/>
  <c r="KC15" i="1" s="1"/>
  <c r="JW15" i="1"/>
  <c r="JU15" i="1"/>
  <c r="JO15" i="1"/>
  <c r="JQ15" i="1" s="1"/>
  <c r="JI15" i="1"/>
  <c r="JK15" i="1" s="1"/>
  <c r="JC15" i="1"/>
  <c r="JE15" i="1" s="1"/>
  <c r="IW15" i="1"/>
  <c r="IY15" i="1" s="1"/>
  <c r="IQ15" i="1"/>
  <c r="IS15" i="1" s="1"/>
  <c r="IK15" i="1"/>
  <c r="IM15" i="1" s="1"/>
  <c r="IE15" i="1"/>
  <c r="IG15" i="1" s="1"/>
  <c r="HY15" i="1"/>
  <c r="IA15" i="1" s="1"/>
  <c r="HU15" i="1"/>
  <c r="HS15" i="1"/>
  <c r="HM15" i="1"/>
  <c r="HO15" i="1" s="1"/>
  <c r="HG15" i="1"/>
  <c r="HI15" i="1" s="1"/>
  <c r="HA15" i="1"/>
  <c r="HC15" i="1" s="1"/>
  <c r="GU15" i="1"/>
  <c r="GW15" i="1" s="1"/>
  <c r="GO15" i="1"/>
  <c r="GQ15" i="1" s="1"/>
  <c r="GI15" i="1"/>
  <c r="GK15" i="1" s="1"/>
  <c r="GC15" i="1"/>
  <c r="GE15" i="1" s="1"/>
  <c r="FW15" i="1"/>
  <c r="FY15" i="1" s="1"/>
  <c r="FQ15" i="1"/>
  <c r="FS15" i="1" s="1"/>
  <c r="LR14" i="1"/>
  <c r="LT14" i="1" s="1"/>
  <c r="LL14" i="1"/>
  <c r="LN14" i="1" s="1"/>
  <c r="LF14" i="1"/>
  <c r="LH14" i="1" s="1"/>
  <c r="KZ14" i="1"/>
  <c r="LB14" i="1" s="1"/>
  <c r="KT14" i="1"/>
  <c r="KV14" i="1" s="1"/>
  <c r="KP14" i="1"/>
  <c r="KN14" i="1"/>
  <c r="KG14" i="1"/>
  <c r="KI14" i="1" s="1"/>
  <c r="KA14" i="1"/>
  <c r="KC14" i="1" s="1"/>
  <c r="JU14" i="1"/>
  <c r="JW14" i="1" s="1"/>
  <c r="JX14" i="1" s="1"/>
  <c r="JO14" i="1"/>
  <c r="JI14" i="1"/>
  <c r="JC14" i="1"/>
  <c r="JE14" i="1" s="1"/>
  <c r="IW14" i="1"/>
  <c r="IQ14" i="1"/>
  <c r="IS14" i="1" s="1"/>
  <c r="IK14" i="1"/>
  <c r="IM14" i="1" s="1"/>
  <c r="IE14" i="1"/>
  <c r="IG14" i="1" s="1"/>
  <c r="HY14" i="1"/>
  <c r="IA14" i="1" s="1"/>
  <c r="IB14" i="1" s="1"/>
  <c r="HS14" i="1"/>
  <c r="HM14" i="1"/>
  <c r="HG14" i="1"/>
  <c r="HI14" i="1" s="1"/>
  <c r="HA14" i="1"/>
  <c r="GU14" i="1"/>
  <c r="GW14" i="1" s="1"/>
  <c r="GO14" i="1"/>
  <c r="GQ14" i="1" s="1"/>
  <c r="GR14" i="1" s="1"/>
  <c r="GI14" i="1"/>
  <c r="GK14" i="1" s="1"/>
  <c r="GC14" i="1"/>
  <c r="GE14" i="1" s="1"/>
  <c r="FW14" i="1"/>
  <c r="FQ14" i="1"/>
  <c r="LR13" i="1"/>
  <c r="LT13" i="1" s="1"/>
  <c r="LL13" i="1"/>
  <c r="LN13" i="1" s="1"/>
  <c r="LF13" i="1"/>
  <c r="LH13" i="1" s="1"/>
  <c r="KZ13" i="1"/>
  <c r="LB13" i="1" s="1"/>
  <c r="KT13" i="1"/>
  <c r="KV13" i="1" s="1"/>
  <c r="KN13" i="1"/>
  <c r="KP13" i="1" s="1"/>
  <c r="KG13" i="1"/>
  <c r="KI13" i="1" s="1"/>
  <c r="KA13" i="1"/>
  <c r="KC13" i="1" s="1"/>
  <c r="JU13" i="1"/>
  <c r="JW13" i="1" s="1"/>
  <c r="JQ13" i="1"/>
  <c r="JO13" i="1"/>
  <c r="JI13" i="1"/>
  <c r="JK13" i="1" s="1"/>
  <c r="JC13" i="1"/>
  <c r="JE13" i="1" s="1"/>
  <c r="IW13" i="1"/>
  <c r="IY13" i="1" s="1"/>
  <c r="IQ13" i="1"/>
  <c r="IS13" i="1" s="1"/>
  <c r="IK13" i="1"/>
  <c r="IM13" i="1" s="1"/>
  <c r="IE13" i="1"/>
  <c r="IG13" i="1" s="1"/>
  <c r="HY13" i="1"/>
  <c r="IA13" i="1" s="1"/>
  <c r="HU13" i="1"/>
  <c r="HS13" i="1"/>
  <c r="HM13" i="1"/>
  <c r="HO13" i="1" s="1"/>
  <c r="HG13" i="1"/>
  <c r="HI13" i="1" s="1"/>
  <c r="HA13" i="1"/>
  <c r="HC13" i="1" s="1"/>
  <c r="GU13" i="1"/>
  <c r="GW13" i="1" s="1"/>
  <c r="GO13" i="1"/>
  <c r="GQ13" i="1" s="1"/>
  <c r="GI13" i="1"/>
  <c r="GK13" i="1" s="1"/>
  <c r="GC13" i="1"/>
  <c r="GE13" i="1" s="1"/>
  <c r="FW13" i="1"/>
  <c r="FY13" i="1" s="1"/>
  <c r="FQ13" i="1"/>
  <c r="FS13" i="1" s="1"/>
  <c r="LR12" i="1"/>
  <c r="LT12" i="1" s="1"/>
  <c r="LL12" i="1"/>
  <c r="LN12" i="1" s="1"/>
  <c r="LF12" i="1"/>
  <c r="LH12" i="1" s="1"/>
  <c r="KZ12" i="1"/>
  <c r="LB12" i="1" s="1"/>
  <c r="KT12" i="1"/>
  <c r="KV12" i="1" s="1"/>
  <c r="KN12" i="1"/>
  <c r="KP12" i="1" s="1"/>
  <c r="KG12" i="1"/>
  <c r="KI12" i="1" s="1"/>
  <c r="KA12" i="1"/>
  <c r="KC12" i="1" s="1"/>
  <c r="JU12" i="1"/>
  <c r="JW12" i="1" s="1"/>
  <c r="JO12" i="1"/>
  <c r="JQ12" i="1" s="1"/>
  <c r="JK12" i="1"/>
  <c r="JI12" i="1"/>
  <c r="JC12" i="1"/>
  <c r="JE12" i="1" s="1"/>
  <c r="IW12" i="1"/>
  <c r="IY12" i="1" s="1"/>
  <c r="IQ12" i="1"/>
  <c r="IS12" i="1" s="1"/>
  <c r="IK12" i="1"/>
  <c r="IM12" i="1" s="1"/>
  <c r="IE12" i="1"/>
  <c r="IG12" i="1" s="1"/>
  <c r="HY12" i="1"/>
  <c r="IA12" i="1" s="1"/>
  <c r="HS12" i="1"/>
  <c r="HU12" i="1" s="1"/>
  <c r="HM12" i="1"/>
  <c r="HO12" i="1" s="1"/>
  <c r="HG12" i="1"/>
  <c r="HI12" i="1" s="1"/>
  <c r="HA12" i="1"/>
  <c r="HC12" i="1" s="1"/>
  <c r="GU12" i="1"/>
  <c r="GW12" i="1" s="1"/>
  <c r="GQ12" i="1"/>
  <c r="GO12" i="1"/>
  <c r="GI12" i="1"/>
  <c r="GK12" i="1" s="1"/>
  <c r="GC12" i="1"/>
  <c r="GE12" i="1" s="1"/>
  <c r="FW12" i="1"/>
  <c r="FY12" i="1" s="1"/>
  <c r="FQ12" i="1"/>
  <c r="FS12" i="1" s="1"/>
  <c r="LR11" i="1"/>
  <c r="LT11" i="1" s="1"/>
  <c r="LL11" i="1"/>
  <c r="LN11" i="1" s="1"/>
  <c r="LF11" i="1"/>
  <c r="KZ11" i="1"/>
  <c r="LB11" i="1" s="1"/>
  <c r="KT11" i="1"/>
  <c r="KV11" i="1" s="1"/>
  <c r="KN11" i="1"/>
  <c r="KP11" i="1" s="1"/>
  <c r="KG11" i="1"/>
  <c r="KI11" i="1" s="1"/>
  <c r="KA11" i="1"/>
  <c r="KC11" i="1" s="1"/>
  <c r="JU11" i="1"/>
  <c r="JW11" i="1" s="1"/>
  <c r="JO11" i="1"/>
  <c r="JQ11" i="1" s="1"/>
  <c r="JI11" i="1"/>
  <c r="JK11" i="1" s="1"/>
  <c r="JC11" i="1"/>
  <c r="JE11" i="1" s="1"/>
  <c r="IW11" i="1"/>
  <c r="IY11" i="1" s="1"/>
  <c r="IQ11" i="1"/>
  <c r="IS11" i="1" s="1"/>
  <c r="IK11" i="1"/>
  <c r="IM11" i="1" s="1"/>
  <c r="IE11" i="1"/>
  <c r="IG11" i="1" s="1"/>
  <c r="HY11" i="1"/>
  <c r="IA11" i="1" s="1"/>
  <c r="HS11" i="1"/>
  <c r="HU11" i="1" s="1"/>
  <c r="HM11" i="1"/>
  <c r="HO11" i="1" s="1"/>
  <c r="HI11" i="1"/>
  <c r="HG11" i="1"/>
  <c r="HA11" i="1"/>
  <c r="HC11" i="1" s="1"/>
  <c r="GU11" i="1"/>
  <c r="GW11" i="1" s="1"/>
  <c r="GO11" i="1"/>
  <c r="GQ11" i="1" s="1"/>
  <c r="GK11" i="1"/>
  <c r="GI11" i="1"/>
  <c r="GC11" i="1"/>
  <c r="GE11" i="1" s="1"/>
  <c r="FW11" i="1"/>
  <c r="FY11" i="1" s="1"/>
  <c r="FQ11" i="1"/>
  <c r="FS11" i="1" s="1"/>
  <c r="LR10" i="1"/>
  <c r="LT10" i="1" s="1"/>
  <c r="LL10" i="1"/>
  <c r="LN10" i="1" s="1"/>
  <c r="LF10" i="1"/>
  <c r="LH10" i="1" s="1"/>
  <c r="KZ10" i="1"/>
  <c r="LB10" i="1" s="1"/>
  <c r="KT10" i="1"/>
  <c r="KV10" i="1" s="1"/>
  <c r="KN10" i="1"/>
  <c r="KP10" i="1" s="1"/>
  <c r="KG10" i="1"/>
  <c r="KI10" i="1" s="1"/>
  <c r="KA10" i="1"/>
  <c r="KC10" i="1" s="1"/>
  <c r="JU10" i="1"/>
  <c r="JW10" i="1" s="1"/>
  <c r="JO10" i="1"/>
  <c r="JQ10" i="1" s="1"/>
  <c r="JI10" i="1"/>
  <c r="JK10" i="1" s="1"/>
  <c r="JC10" i="1"/>
  <c r="JE10" i="1" s="1"/>
  <c r="IW10" i="1"/>
  <c r="IY10" i="1" s="1"/>
  <c r="IQ10" i="1"/>
  <c r="IS10" i="1" s="1"/>
  <c r="IK10" i="1"/>
  <c r="IM10" i="1" s="1"/>
  <c r="IE10" i="1"/>
  <c r="IG10" i="1" s="1"/>
  <c r="HY10" i="1"/>
  <c r="IA10" i="1" s="1"/>
  <c r="HS10" i="1"/>
  <c r="HU10" i="1" s="1"/>
  <c r="HM10" i="1"/>
  <c r="HO10" i="1" s="1"/>
  <c r="HG10" i="1"/>
  <c r="HI10" i="1" s="1"/>
  <c r="HA10" i="1"/>
  <c r="HC10" i="1" s="1"/>
  <c r="GU10" i="1"/>
  <c r="GW10" i="1" s="1"/>
  <c r="GO10" i="1"/>
  <c r="GQ10" i="1" s="1"/>
  <c r="GI10" i="1"/>
  <c r="GK39" i="1" s="1"/>
  <c r="GC10" i="1"/>
  <c r="GE10" i="1" s="1"/>
  <c r="FW10" i="1"/>
  <c r="FY10" i="1" s="1"/>
  <c r="FS10" i="1"/>
  <c r="FQ10" i="1"/>
  <c r="LR9" i="1"/>
  <c r="LT9" i="1" s="1"/>
  <c r="LL9" i="1"/>
  <c r="LN9" i="1" s="1"/>
  <c r="LF9" i="1"/>
  <c r="LH9" i="1" s="1"/>
  <c r="KZ9" i="1"/>
  <c r="LB9" i="1" s="1"/>
  <c r="KT9" i="1"/>
  <c r="KV9" i="1" s="1"/>
  <c r="KN9" i="1"/>
  <c r="KP9" i="1" s="1"/>
  <c r="KG9" i="1"/>
  <c r="KI9" i="1" s="1"/>
  <c r="KA9" i="1"/>
  <c r="KC9" i="1" s="1"/>
  <c r="JW9" i="1"/>
  <c r="JU9" i="1"/>
  <c r="JO9" i="1"/>
  <c r="JQ9" i="1" s="1"/>
  <c r="JI9" i="1"/>
  <c r="JK9" i="1" s="1"/>
  <c r="JC9" i="1"/>
  <c r="JE9" i="1" s="1"/>
  <c r="IY9" i="1"/>
  <c r="IW9" i="1"/>
  <c r="IQ9" i="1"/>
  <c r="IS9" i="1" s="1"/>
  <c r="IK9" i="1"/>
  <c r="IM9" i="1" s="1"/>
  <c r="IE9" i="1"/>
  <c r="IG9" i="1" s="1"/>
  <c r="HY9" i="1"/>
  <c r="IA9" i="1" s="1"/>
  <c r="HS9" i="1"/>
  <c r="HU9" i="1" s="1"/>
  <c r="HM9" i="1"/>
  <c r="HO9" i="1" s="1"/>
  <c r="HG9" i="1"/>
  <c r="HI9" i="1" s="1"/>
  <c r="HA9" i="1"/>
  <c r="HC9" i="1" s="1"/>
  <c r="GU9" i="1"/>
  <c r="GW9" i="1" s="1"/>
  <c r="GO9" i="1"/>
  <c r="GQ9" i="1" s="1"/>
  <c r="GI9" i="1"/>
  <c r="GK9" i="1" s="1"/>
  <c r="GC9" i="1"/>
  <c r="GE9" i="1" s="1"/>
  <c r="FW9" i="1"/>
  <c r="FY9" i="1" s="1"/>
  <c r="FQ9" i="1"/>
  <c r="FS9" i="1" s="1"/>
  <c r="LR8" i="1"/>
  <c r="LT8" i="1" s="1"/>
  <c r="LN8" i="1"/>
  <c r="LL8" i="1"/>
  <c r="LF8" i="1"/>
  <c r="LH8" i="1" s="1"/>
  <c r="KZ8" i="1"/>
  <c r="LB8" i="1" s="1"/>
  <c r="KT8" i="1"/>
  <c r="KV8" i="1" s="1"/>
  <c r="KN8" i="1"/>
  <c r="KP8" i="1" s="1"/>
  <c r="KG8" i="1"/>
  <c r="KI8" i="1" s="1"/>
  <c r="KA8" i="1"/>
  <c r="KC8" i="1" s="1"/>
  <c r="JU8" i="1"/>
  <c r="JW8" i="1" s="1"/>
  <c r="JO8" i="1"/>
  <c r="JQ8" i="1" s="1"/>
  <c r="JI8" i="1"/>
  <c r="JK8" i="1" s="1"/>
  <c r="JC8" i="1"/>
  <c r="JE8" i="1" s="1"/>
  <c r="IW8" i="1"/>
  <c r="IY8" i="1" s="1"/>
  <c r="IQ8" i="1"/>
  <c r="IS8" i="1" s="1"/>
  <c r="IK8" i="1"/>
  <c r="IM8" i="1" s="1"/>
  <c r="IE8" i="1"/>
  <c r="IG8" i="1" s="1"/>
  <c r="HY8" i="1"/>
  <c r="IA8" i="1" s="1"/>
  <c r="HS8" i="1"/>
  <c r="HU8" i="1" s="1"/>
  <c r="HM8" i="1"/>
  <c r="HO8" i="1" s="1"/>
  <c r="HG8" i="1"/>
  <c r="HI8" i="1" s="1"/>
  <c r="HA8" i="1"/>
  <c r="HC8" i="1" s="1"/>
  <c r="GU8" i="1"/>
  <c r="GW8" i="1" s="1"/>
  <c r="GO8" i="1"/>
  <c r="GQ8" i="1" s="1"/>
  <c r="GI8" i="1"/>
  <c r="GK8" i="1" s="1"/>
  <c r="GC8" i="1"/>
  <c r="FW8" i="1"/>
  <c r="FY8" i="1" s="1"/>
  <c r="FQ8" i="1"/>
  <c r="FS8" i="1" s="1"/>
  <c r="LR7" i="1"/>
  <c r="LT7" i="1" s="1"/>
  <c r="LL7" i="1"/>
  <c r="LN7" i="1" s="1"/>
  <c r="LF7" i="1"/>
  <c r="LH7" i="1" s="1"/>
  <c r="KZ7" i="1"/>
  <c r="LB7" i="1" s="1"/>
  <c r="KT7" i="1"/>
  <c r="KV7" i="1" s="1"/>
  <c r="KN7" i="1"/>
  <c r="KP7" i="1" s="1"/>
  <c r="KG7" i="1"/>
  <c r="KI7" i="1" s="1"/>
  <c r="KA7" i="1"/>
  <c r="KC7" i="1" s="1"/>
  <c r="JU7" i="1"/>
  <c r="JW7" i="1" s="1"/>
  <c r="JO7" i="1"/>
  <c r="JQ7" i="1" s="1"/>
  <c r="JI7" i="1"/>
  <c r="JK7" i="1" s="1"/>
  <c r="JC7" i="1"/>
  <c r="JE7" i="1" s="1"/>
  <c r="IW7" i="1"/>
  <c r="IY7" i="1" s="1"/>
  <c r="IQ7" i="1"/>
  <c r="IS7" i="1" s="1"/>
  <c r="IK7" i="1"/>
  <c r="IM7" i="1" s="1"/>
  <c r="IE7" i="1"/>
  <c r="HY7" i="1"/>
  <c r="IA7" i="1" s="1"/>
  <c r="HS7" i="1"/>
  <c r="HU7" i="1" s="1"/>
  <c r="HM7" i="1"/>
  <c r="HO7" i="1" s="1"/>
  <c r="HG7" i="1"/>
  <c r="HI7" i="1" s="1"/>
  <c r="HA7" i="1"/>
  <c r="HC7" i="1" s="1"/>
  <c r="GW7" i="1"/>
  <c r="GU7" i="1"/>
  <c r="GO7" i="1"/>
  <c r="GQ7" i="1" s="1"/>
  <c r="GI7" i="1"/>
  <c r="GK7" i="1" s="1"/>
  <c r="GC7" i="1"/>
  <c r="GE7" i="1" s="1"/>
  <c r="FW7" i="1"/>
  <c r="FY7" i="1" s="1"/>
  <c r="FS7" i="1"/>
  <c r="FQ7" i="1"/>
  <c r="LR6" i="1"/>
  <c r="LT6" i="1" s="1"/>
  <c r="LL6" i="1"/>
  <c r="LN6" i="1" s="1"/>
  <c r="LF6" i="1"/>
  <c r="LH6" i="1" s="1"/>
  <c r="KZ6" i="1"/>
  <c r="LB6" i="1" s="1"/>
  <c r="KT6" i="1"/>
  <c r="KV6" i="1" s="1"/>
  <c r="KN6" i="1"/>
  <c r="KP6" i="1" s="1"/>
  <c r="KG6" i="1"/>
  <c r="KI6" i="1" s="1"/>
  <c r="KA6" i="1"/>
  <c r="KC6" i="1" s="1"/>
  <c r="JU6" i="1"/>
  <c r="JW6" i="1" s="1"/>
  <c r="JO6" i="1"/>
  <c r="JQ6" i="1" s="1"/>
  <c r="JI6" i="1"/>
  <c r="JK6" i="1" s="1"/>
  <c r="JC6" i="1"/>
  <c r="JE6" i="1" s="1"/>
  <c r="IW6" i="1"/>
  <c r="IY6" i="1" s="1"/>
  <c r="IQ6" i="1"/>
  <c r="IS6" i="1" s="1"/>
  <c r="IK6" i="1"/>
  <c r="IM6" i="1" s="1"/>
  <c r="IE6" i="1"/>
  <c r="IG6" i="1" s="1"/>
  <c r="HY6" i="1"/>
  <c r="IA6" i="1" s="1"/>
  <c r="HS6" i="1"/>
  <c r="HU6" i="1" s="1"/>
  <c r="HM6" i="1"/>
  <c r="HO6" i="1" s="1"/>
  <c r="HG6" i="1"/>
  <c r="HI6" i="1" s="1"/>
  <c r="HA6" i="1"/>
  <c r="HC6" i="1" s="1"/>
  <c r="GU6" i="1"/>
  <c r="GW6" i="1" s="1"/>
  <c r="GO6" i="1"/>
  <c r="GQ6" i="1" s="1"/>
  <c r="GI6" i="1"/>
  <c r="GK6" i="1" s="1"/>
  <c r="GC6" i="1"/>
  <c r="GE6" i="1" s="1"/>
  <c r="FW6" i="1"/>
  <c r="FY6" i="1" s="1"/>
  <c r="FQ6" i="1"/>
  <c r="FS6" i="1" s="1"/>
  <c r="LR5" i="1"/>
  <c r="LL5" i="1"/>
  <c r="LN5" i="1" s="1"/>
  <c r="LH5" i="1"/>
  <c r="LF5" i="1"/>
  <c r="KZ5" i="1"/>
  <c r="LB5" i="1" s="1"/>
  <c r="KT5" i="1"/>
  <c r="KV5" i="1" s="1"/>
  <c r="KN5" i="1"/>
  <c r="KP5" i="1" s="1"/>
  <c r="KG5" i="1"/>
  <c r="KI5" i="1" s="1"/>
  <c r="KA5" i="1"/>
  <c r="KC5" i="1" s="1"/>
  <c r="JU5" i="1"/>
  <c r="JO5" i="1"/>
  <c r="JQ5" i="1" s="1"/>
  <c r="JI5" i="1"/>
  <c r="JK5" i="1" s="1"/>
  <c r="JC5" i="1"/>
  <c r="JE5" i="1" s="1"/>
  <c r="IW5" i="1"/>
  <c r="IQ5" i="1"/>
  <c r="IS5" i="1" s="1"/>
  <c r="IK5" i="1"/>
  <c r="IM5" i="1" s="1"/>
  <c r="IE5" i="1"/>
  <c r="IG5" i="1" s="1"/>
  <c r="IA5" i="1"/>
  <c r="HY5" i="1"/>
  <c r="HS5" i="1"/>
  <c r="HU5" i="1" s="1"/>
  <c r="HM5" i="1"/>
  <c r="HO5" i="1" s="1"/>
  <c r="HG5" i="1"/>
  <c r="HI5" i="1" s="1"/>
  <c r="HA5" i="1"/>
  <c r="GU5" i="1"/>
  <c r="GW5" i="1" s="1"/>
  <c r="GQ5" i="1"/>
  <c r="GO5" i="1"/>
  <c r="GI5" i="1"/>
  <c r="GK5" i="1" s="1"/>
  <c r="GC5" i="1"/>
  <c r="GE5" i="1" s="1"/>
  <c r="FW5" i="1"/>
  <c r="FY5" i="1" s="1"/>
  <c r="FS5" i="1"/>
  <c r="FQ5" i="1"/>
  <c r="V7" i="1"/>
  <c r="GK10" i="1" l="1"/>
  <c r="IW37" i="1"/>
  <c r="IY5" i="1"/>
  <c r="LH11" i="1"/>
  <c r="LH39" i="1"/>
  <c r="HY37" i="1"/>
  <c r="IG7" i="1"/>
  <c r="IG39" i="1"/>
  <c r="JU37" i="1"/>
  <c r="HA37" i="1"/>
  <c r="LR37" i="1"/>
  <c r="LT5" i="1"/>
  <c r="LT37" i="1" s="1"/>
  <c r="LR39" i="1" s="1"/>
  <c r="JW5" i="1"/>
  <c r="JW37" i="1" s="1"/>
  <c r="HC5" i="1"/>
  <c r="GC37" i="1"/>
  <c r="KV37" i="1"/>
  <c r="KT37" i="1"/>
  <c r="GI37" i="1"/>
  <c r="HG37" i="1"/>
  <c r="IE37" i="1"/>
  <c r="JC37" i="1"/>
  <c r="KA37" i="1"/>
  <c r="KZ37" i="1"/>
  <c r="FS14" i="1"/>
  <c r="FT14" i="1" s="1"/>
  <c r="HO14" i="1"/>
  <c r="JK14" i="1"/>
  <c r="JL14" i="1" s="1"/>
  <c r="IG37" i="1"/>
  <c r="KC37" i="1"/>
  <c r="HI37" i="1"/>
  <c r="JE37" i="1"/>
  <c r="LB37" i="1"/>
  <c r="FQ37" i="1"/>
  <c r="GO37" i="1"/>
  <c r="HM37" i="1"/>
  <c r="IK37" i="1"/>
  <c r="JI37" i="1"/>
  <c r="KG37" i="1"/>
  <c r="LF37" i="1"/>
  <c r="HC14" i="1"/>
  <c r="IY14" i="1"/>
  <c r="FY14" i="1"/>
  <c r="FY37" i="1" s="1"/>
  <c r="HU14" i="1"/>
  <c r="HV14" i="1" s="1"/>
  <c r="JQ14" i="1"/>
  <c r="JQ37" i="1" s="1"/>
  <c r="IA37" i="1"/>
  <c r="IM37" i="1"/>
  <c r="KI37" i="1"/>
  <c r="LH37" i="1"/>
  <c r="FW37" i="1"/>
  <c r="GU37" i="1"/>
  <c r="HS37" i="1"/>
  <c r="IQ37" i="1"/>
  <c r="JO37" i="1"/>
  <c r="KN37" i="1"/>
  <c r="LL37" i="1"/>
  <c r="GE8" i="1"/>
  <c r="GQ37" i="1"/>
  <c r="HU37" i="1"/>
  <c r="LN37" i="1"/>
  <c r="GK37" i="1"/>
  <c r="GW37" i="1"/>
  <c r="IS37" i="1"/>
  <c r="KP37" i="1"/>
  <c r="BR6" i="1"/>
  <c r="BT6" i="1" s="1"/>
  <c r="FK34" i="1"/>
  <c r="FM34" i="1" s="1"/>
  <c r="FE34" i="1"/>
  <c r="FG34" i="1" s="1"/>
  <c r="FA34" i="1"/>
  <c r="EY34" i="1"/>
  <c r="ES34" i="1"/>
  <c r="EU34" i="1" s="1"/>
  <c r="FK33" i="1"/>
  <c r="FM33" i="1" s="1"/>
  <c r="FE33" i="1"/>
  <c r="FG33" i="1" s="1"/>
  <c r="EY33" i="1"/>
  <c r="FA33" i="1" s="1"/>
  <c r="ES33" i="1"/>
  <c r="EU33" i="1" s="1"/>
  <c r="FK32" i="1"/>
  <c r="FM32" i="1" s="1"/>
  <c r="FE32" i="1"/>
  <c r="FG32" i="1" s="1"/>
  <c r="EY32" i="1"/>
  <c r="FA32" i="1" s="1"/>
  <c r="ES32" i="1"/>
  <c r="EU32" i="1" s="1"/>
  <c r="FK31" i="1"/>
  <c r="FM31" i="1" s="1"/>
  <c r="FE31" i="1"/>
  <c r="FG31" i="1" s="1"/>
  <c r="EY31" i="1"/>
  <c r="FA31" i="1" s="1"/>
  <c r="ES31" i="1"/>
  <c r="EU31" i="1" s="1"/>
  <c r="FK30" i="1"/>
  <c r="FM30" i="1" s="1"/>
  <c r="FE30" i="1"/>
  <c r="FG30" i="1" s="1"/>
  <c r="EY30" i="1"/>
  <c r="FA30" i="1" s="1"/>
  <c r="ES30" i="1"/>
  <c r="EU30" i="1" s="1"/>
  <c r="FK29" i="1"/>
  <c r="FM29" i="1" s="1"/>
  <c r="FE29" i="1"/>
  <c r="FG29" i="1" s="1"/>
  <c r="EY29" i="1"/>
  <c r="FA29" i="1" s="1"/>
  <c r="ES29" i="1"/>
  <c r="EU29" i="1" s="1"/>
  <c r="FK28" i="1"/>
  <c r="FM28" i="1" s="1"/>
  <c r="FE28" i="1"/>
  <c r="FG28" i="1" s="1"/>
  <c r="EY28" i="1"/>
  <c r="FA28" i="1" s="1"/>
  <c r="ES28" i="1"/>
  <c r="EU28" i="1" s="1"/>
  <c r="FK27" i="1"/>
  <c r="FM27" i="1" s="1"/>
  <c r="FE27" i="1"/>
  <c r="FG27" i="1" s="1"/>
  <c r="EY27" i="1"/>
  <c r="FA27" i="1" s="1"/>
  <c r="ES27" i="1"/>
  <c r="EU27" i="1" s="1"/>
  <c r="FK26" i="1"/>
  <c r="FM26" i="1" s="1"/>
  <c r="FE26" i="1"/>
  <c r="FG26" i="1" s="1"/>
  <c r="EY26" i="1"/>
  <c r="FA26" i="1" s="1"/>
  <c r="ES26" i="1"/>
  <c r="EU26" i="1" s="1"/>
  <c r="FK25" i="1"/>
  <c r="FM25" i="1" s="1"/>
  <c r="FE25" i="1"/>
  <c r="FG25" i="1" s="1"/>
  <c r="EY25" i="1"/>
  <c r="FA25" i="1" s="1"/>
  <c r="ES25" i="1"/>
  <c r="EU25" i="1" s="1"/>
  <c r="FK24" i="1"/>
  <c r="FM24" i="1" s="1"/>
  <c r="FE24" i="1"/>
  <c r="FG24" i="1" s="1"/>
  <c r="EY24" i="1"/>
  <c r="FA24" i="1" s="1"/>
  <c r="ES24" i="1"/>
  <c r="EU24" i="1" s="1"/>
  <c r="FK23" i="1"/>
  <c r="FM23" i="1" s="1"/>
  <c r="FE23" i="1"/>
  <c r="FG23" i="1" s="1"/>
  <c r="EY23" i="1"/>
  <c r="FA23" i="1" s="1"/>
  <c r="ES23" i="1"/>
  <c r="EU23" i="1" s="1"/>
  <c r="FK22" i="1"/>
  <c r="FM22" i="1" s="1"/>
  <c r="FE22" i="1"/>
  <c r="FG22" i="1" s="1"/>
  <c r="EY22" i="1"/>
  <c r="FA22" i="1" s="1"/>
  <c r="ES22" i="1"/>
  <c r="EU22" i="1" s="1"/>
  <c r="FK21" i="1"/>
  <c r="FM21" i="1" s="1"/>
  <c r="FE21" i="1"/>
  <c r="FG21" i="1" s="1"/>
  <c r="EY21" i="1"/>
  <c r="FA21" i="1" s="1"/>
  <c r="ES21" i="1"/>
  <c r="EU21" i="1" s="1"/>
  <c r="FK20" i="1"/>
  <c r="FM20" i="1" s="1"/>
  <c r="FE20" i="1"/>
  <c r="FG20" i="1" s="1"/>
  <c r="EY20" i="1"/>
  <c r="FA20" i="1" s="1"/>
  <c r="ES20" i="1"/>
  <c r="EU20" i="1" s="1"/>
  <c r="FK19" i="1"/>
  <c r="FM19" i="1" s="1"/>
  <c r="FE19" i="1"/>
  <c r="FG19" i="1" s="1"/>
  <c r="EY19" i="1"/>
  <c r="FA19" i="1" s="1"/>
  <c r="ES19" i="1"/>
  <c r="EU19" i="1" s="1"/>
  <c r="FK18" i="1"/>
  <c r="FM18" i="1" s="1"/>
  <c r="FE18" i="1"/>
  <c r="FG18" i="1" s="1"/>
  <c r="EY18" i="1"/>
  <c r="FA18" i="1" s="1"/>
  <c r="ES18" i="1"/>
  <c r="EU18" i="1" s="1"/>
  <c r="FK17" i="1"/>
  <c r="FM17" i="1" s="1"/>
  <c r="FE17" i="1"/>
  <c r="FG17" i="1" s="1"/>
  <c r="EY17" i="1"/>
  <c r="FA17" i="1" s="1"/>
  <c r="ES17" i="1"/>
  <c r="EU17" i="1" s="1"/>
  <c r="FK16" i="1"/>
  <c r="FM16" i="1" s="1"/>
  <c r="FE16" i="1"/>
  <c r="FG16" i="1" s="1"/>
  <c r="EY16" i="1"/>
  <c r="FA16" i="1" s="1"/>
  <c r="ES16" i="1"/>
  <c r="EU16" i="1" s="1"/>
  <c r="FK15" i="1"/>
  <c r="FM15" i="1" s="1"/>
  <c r="FE15" i="1"/>
  <c r="FG15" i="1" s="1"/>
  <c r="EY15" i="1"/>
  <c r="FA15" i="1" s="1"/>
  <c r="ES15" i="1"/>
  <c r="EU15" i="1" s="1"/>
  <c r="FK14" i="1"/>
  <c r="FM14" i="1" s="1"/>
  <c r="FE14" i="1"/>
  <c r="FG14" i="1" s="1"/>
  <c r="EY14" i="1"/>
  <c r="FA14" i="1" s="1"/>
  <c r="ES14" i="1"/>
  <c r="EU14" i="1" s="1"/>
  <c r="FK13" i="1"/>
  <c r="FM13" i="1" s="1"/>
  <c r="FE13" i="1"/>
  <c r="FG13" i="1" s="1"/>
  <c r="EY13" i="1"/>
  <c r="FA13" i="1" s="1"/>
  <c r="ES13" i="1"/>
  <c r="EU13" i="1" s="1"/>
  <c r="FK12" i="1"/>
  <c r="FM12" i="1" s="1"/>
  <c r="FE12" i="1"/>
  <c r="FG12" i="1" s="1"/>
  <c r="EY12" i="1"/>
  <c r="FA12" i="1" s="1"/>
  <c r="ES12" i="1"/>
  <c r="EU12" i="1" s="1"/>
  <c r="FK11" i="1"/>
  <c r="FM11" i="1" s="1"/>
  <c r="FE11" i="1"/>
  <c r="FG11" i="1" s="1"/>
  <c r="EY11" i="1"/>
  <c r="FA11" i="1" s="1"/>
  <c r="ES11" i="1"/>
  <c r="EU11" i="1" s="1"/>
  <c r="FK10" i="1"/>
  <c r="FM10" i="1" s="1"/>
  <c r="FE10" i="1"/>
  <c r="FG10" i="1" s="1"/>
  <c r="EY10" i="1"/>
  <c r="FA10" i="1" s="1"/>
  <c r="ES10" i="1"/>
  <c r="EU10" i="1" s="1"/>
  <c r="FK9" i="1"/>
  <c r="FM9" i="1" s="1"/>
  <c r="FE9" i="1"/>
  <c r="FG9" i="1" s="1"/>
  <c r="EY9" i="1"/>
  <c r="FA9" i="1" s="1"/>
  <c r="ES9" i="1"/>
  <c r="FK8" i="1"/>
  <c r="FM8" i="1" s="1"/>
  <c r="FE8" i="1"/>
  <c r="FG8" i="1" s="1"/>
  <c r="EY8" i="1"/>
  <c r="FA8" i="1" s="1"/>
  <c r="ES8" i="1"/>
  <c r="EU8" i="1" s="1"/>
  <c r="FK7" i="1"/>
  <c r="FM7" i="1" s="1"/>
  <c r="FE7" i="1"/>
  <c r="FG7" i="1" s="1"/>
  <c r="EY7" i="1"/>
  <c r="FA7" i="1" s="1"/>
  <c r="ES7" i="1"/>
  <c r="EU7" i="1" s="1"/>
  <c r="FK6" i="1"/>
  <c r="FM6" i="1" s="1"/>
  <c r="FE6" i="1"/>
  <c r="FG6" i="1" s="1"/>
  <c r="EY6" i="1"/>
  <c r="FA6" i="1" s="1"/>
  <c r="ES6" i="1"/>
  <c r="EU6" i="1" s="1"/>
  <c r="FK5" i="1"/>
  <c r="FM5" i="1" s="1"/>
  <c r="FE5" i="1"/>
  <c r="FG5" i="1" s="1"/>
  <c r="EY5" i="1"/>
  <c r="ES5" i="1"/>
  <c r="EU5" i="1" s="1"/>
  <c r="EM34" i="1"/>
  <c r="EO34" i="1" s="1"/>
  <c r="EG34" i="1"/>
  <c r="EI34" i="1" s="1"/>
  <c r="EM33" i="1"/>
  <c r="EO33" i="1" s="1"/>
  <c r="EG33" i="1"/>
  <c r="EI33" i="1" s="1"/>
  <c r="EM32" i="1"/>
  <c r="EO32" i="1" s="1"/>
  <c r="EG32" i="1"/>
  <c r="EI32" i="1" s="1"/>
  <c r="EM31" i="1"/>
  <c r="EO31" i="1" s="1"/>
  <c r="EG31" i="1"/>
  <c r="EI31" i="1" s="1"/>
  <c r="EM30" i="1"/>
  <c r="EO30" i="1" s="1"/>
  <c r="EG30" i="1"/>
  <c r="EI30" i="1" s="1"/>
  <c r="EM29" i="1"/>
  <c r="EO29" i="1" s="1"/>
  <c r="EG29" i="1"/>
  <c r="EI29" i="1" s="1"/>
  <c r="EM28" i="1"/>
  <c r="EO28" i="1" s="1"/>
  <c r="EG28" i="1"/>
  <c r="EI28" i="1" s="1"/>
  <c r="EM27" i="1"/>
  <c r="EO27" i="1" s="1"/>
  <c r="EG27" i="1"/>
  <c r="EI27" i="1" s="1"/>
  <c r="EM26" i="1"/>
  <c r="EO26" i="1" s="1"/>
  <c r="EG26" i="1"/>
  <c r="EI26" i="1" s="1"/>
  <c r="EM25" i="1"/>
  <c r="EO25" i="1" s="1"/>
  <c r="EG25" i="1"/>
  <c r="EI25" i="1" s="1"/>
  <c r="EM24" i="1"/>
  <c r="EO24" i="1" s="1"/>
  <c r="EG24" i="1"/>
  <c r="EI24" i="1" s="1"/>
  <c r="EM23" i="1"/>
  <c r="EO23" i="1" s="1"/>
  <c r="EG23" i="1"/>
  <c r="EI23" i="1" s="1"/>
  <c r="EM22" i="1"/>
  <c r="EO22" i="1" s="1"/>
  <c r="EG22" i="1"/>
  <c r="EI22" i="1" s="1"/>
  <c r="EM21" i="1"/>
  <c r="EO21" i="1" s="1"/>
  <c r="EG21" i="1"/>
  <c r="EI21" i="1" s="1"/>
  <c r="EM20" i="1"/>
  <c r="EO20" i="1" s="1"/>
  <c r="EG20" i="1"/>
  <c r="EI20" i="1" s="1"/>
  <c r="EM19" i="1"/>
  <c r="EO19" i="1" s="1"/>
  <c r="EG19" i="1"/>
  <c r="EI19" i="1" s="1"/>
  <c r="EM18" i="1"/>
  <c r="EO18" i="1" s="1"/>
  <c r="EG18" i="1"/>
  <c r="EI18" i="1" s="1"/>
  <c r="EM17" i="1"/>
  <c r="EO17" i="1" s="1"/>
  <c r="EG17" i="1"/>
  <c r="EI17" i="1" s="1"/>
  <c r="EM16" i="1"/>
  <c r="EO16" i="1" s="1"/>
  <c r="EG16" i="1"/>
  <c r="EI16" i="1" s="1"/>
  <c r="EM15" i="1"/>
  <c r="EO15" i="1" s="1"/>
  <c r="EG15" i="1"/>
  <c r="EI15" i="1" s="1"/>
  <c r="EM14" i="1"/>
  <c r="EO14" i="1" s="1"/>
  <c r="EG14" i="1"/>
  <c r="EI14" i="1" s="1"/>
  <c r="EM13" i="1"/>
  <c r="EO13" i="1" s="1"/>
  <c r="EG13" i="1"/>
  <c r="EI13" i="1" s="1"/>
  <c r="EM12" i="1"/>
  <c r="EO12" i="1" s="1"/>
  <c r="EG12" i="1"/>
  <c r="EI12" i="1" s="1"/>
  <c r="EO11" i="1"/>
  <c r="EM11" i="1"/>
  <c r="EG11" i="1"/>
  <c r="EI11" i="1" s="1"/>
  <c r="EM10" i="1"/>
  <c r="EO10" i="1" s="1"/>
  <c r="EG10" i="1"/>
  <c r="EI10" i="1" s="1"/>
  <c r="EM9" i="1"/>
  <c r="EO9" i="1" s="1"/>
  <c r="EG9" i="1"/>
  <c r="EI9" i="1" s="1"/>
  <c r="EM8" i="1"/>
  <c r="EO8" i="1" s="1"/>
  <c r="EG8" i="1"/>
  <c r="EI8" i="1" s="1"/>
  <c r="EM7" i="1"/>
  <c r="EO7" i="1" s="1"/>
  <c r="EG7" i="1"/>
  <c r="EI7" i="1" s="1"/>
  <c r="EM6" i="1"/>
  <c r="EO6" i="1" s="1"/>
  <c r="EG6" i="1"/>
  <c r="EI6" i="1" s="1"/>
  <c r="EM5" i="1"/>
  <c r="EG5" i="1"/>
  <c r="EI5" i="1" s="1"/>
  <c r="JK37" i="1" l="1"/>
  <c r="FS37" i="1"/>
  <c r="FQ39" i="1" s="1"/>
  <c r="HC37" i="1"/>
  <c r="HA39" i="1" s="1"/>
  <c r="HY39" i="1"/>
  <c r="JU39" i="1"/>
  <c r="FA39" i="1"/>
  <c r="EU9" i="1"/>
  <c r="EU37" i="1" s="1"/>
  <c r="EU39" i="1"/>
  <c r="GU39" i="1"/>
  <c r="IE39" i="1"/>
  <c r="HO37" i="1"/>
  <c r="HM39" i="1" s="1"/>
  <c r="FW39" i="1"/>
  <c r="GO39" i="1"/>
  <c r="HG39" i="1"/>
  <c r="LL39" i="1"/>
  <c r="KT39" i="1"/>
  <c r="IY37" i="1"/>
  <c r="IW39" i="1" s="1"/>
  <c r="KN39" i="1"/>
  <c r="LF39" i="1"/>
  <c r="GI39" i="1"/>
  <c r="JO39" i="1"/>
  <c r="KG39" i="1"/>
  <c r="KZ39" i="1"/>
  <c r="GE37" i="1"/>
  <c r="GC39" i="1" s="1"/>
  <c r="IQ39" i="1"/>
  <c r="JI39" i="1"/>
  <c r="KA39" i="1"/>
  <c r="HS39" i="1"/>
  <c r="IK39" i="1"/>
  <c r="JC39" i="1"/>
  <c r="EM37" i="1"/>
  <c r="EY37" i="1"/>
  <c r="EO5" i="1"/>
  <c r="EO37" i="1" s="1"/>
  <c r="FA5" i="1"/>
  <c r="FA37" i="1" s="1"/>
  <c r="FM37" i="1"/>
  <c r="FG37" i="1"/>
  <c r="ES37" i="1"/>
  <c r="FE37" i="1"/>
  <c r="FK37" i="1"/>
  <c r="EI37" i="1"/>
  <c r="EG37" i="1"/>
  <c r="EM39" i="1" l="1"/>
  <c r="EY39" i="1"/>
  <c r="FK39" i="1"/>
  <c r="FE39" i="1"/>
  <c r="ES39" i="1"/>
  <c r="EI39" i="1"/>
  <c r="EG39" i="1"/>
  <c r="DB6" i="1" l="1"/>
  <c r="AB7" i="1" l="1"/>
  <c r="AB8" i="1"/>
  <c r="AB9" i="1"/>
  <c r="D5" i="1"/>
  <c r="DZ34" i="1"/>
  <c r="EB34" i="1" s="1"/>
  <c r="DT34" i="1"/>
  <c r="DV34" i="1" s="1"/>
  <c r="DN34" i="1"/>
  <c r="DP34" i="1" s="1"/>
  <c r="DH34" i="1"/>
  <c r="DJ34" i="1" s="1"/>
  <c r="DB34" i="1"/>
  <c r="DD34" i="1" s="1"/>
  <c r="DZ33" i="1"/>
  <c r="EB33" i="1" s="1"/>
  <c r="DT33" i="1"/>
  <c r="DV33" i="1" s="1"/>
  <c r="DN33" i="1"/>
  <c r="DP33" i="1" s="1"/>
  <c r="DH33" i="1"/>
  <c r="DJ33" i="1" s="1"/>
  <c r="DB33" i="1"/>
  <c r="DD33" i="1" s="1"/>
  <c r="DZ32" i="1"/>
  <c r="EB32" i="1" s="1"/>
  <c r="DT32" i="1"/>
  <c r="DV32" i="1" s="1"/>
  <c r="DN32" i="1"/>
  <c r="DP32" i="1" s="1"/>
  <c r="DH32" i="1"/>
  <c r="DJ32" i="1" s="1"/>
  <c r="DB32" i="1"/>
  <c r="DD32" i="1" s="1"/>
  <c r="DZ31" i="1"/>
  <c r="EB31" i="1" s="1"/>
  <c r="DT31" i="1"/>
  <c r="DV31" i="1" s="1"/>
  <c r="DN31" i="1"/>
  <c r="DP31" i="1" s="1"/>
  <c r="DH31" i="1"/>
  <c r="DJ31" i="1" s="1"/>
  <c r="DB31" i="1"/>
  <c r="DD31" i="1" s="1"/>
  <c r="DZ30" i="1"/>
  <c r="EB30" i="1" s="1"/>
  <c r="DT30" i="1"/>
  <c r="DV30" i="1" s="1"/>
  <c r="DN30" i="1"/>
  <c r="DP30" i="1" s="1"/>
  <c r="DH30" i="1"/>
  <c r="DJ30" i="1" s="1"/>
  <c r="DB30" i="1"/>
  <c r="DD30" i="1" s="1"/>
  <c r="DZ29" i="1"/>
  <c r="EB29" i="1" s="1"/>
  <c r="DT29" i="1"/>
  <c r="DV29" i="1" s="1"/>
  <c r="DN29" i="1"/>
  <c r="DP29" i="1" s="1"/>
  <c r="DH29" i="1"/>
  <c r="DJ29" i="1" s="1"/>
  <c r="DB29" i="1"/>
  <c r="DD29" i="1" s="1"/>
  <c r="DZ28" i="1"/>
  <c r="EB28" i="1" s="1"/>
  <c r="DT28" i="1"/>
  <c r="DV28" i="1" s="1"/>
  <c r="DN28" i="1"/>
  <c r="DP28" i="1" s="1"/>
  <c r="DH28" i="1"/>
  <c r="DJ28" i="1" s="1"/>
  <c r="DB28" i="1"/>
  <c r="DD28" i="1" s="1"/>
  <c r="DZ27" i="1"/>
  <c r="EB27" i="1" s="1"/>
  <c r="DT27" i="1"/>
  <c r="DV27" i="1" s="1"/>
  <c r="DN27" i="1"/>
  <c r="DP27" i="1" s="1"/>
  <c r="DH27" i="1"/>
  <c r="DJ27" i="1" s="1"/>
  <c r="DB27" i="1"/>
  <c r="DD27" i="1" s="1"/>
  <c r="DZ26" i="1"/>
  <c r="EB26" i="1" s="1"/>
  <c r="DT26" i="1"/>
  <c r="DV26" i="1" s="1"/>
  <c r="DN26" i="1"/>
  <c r="DP26" i="1" s="1"/>
  <c r="DH26" i="1"/>
  <c r="DJ26" i="1" s="1"/>
  <c r="DB26" i="1"/>
  <c r="DD26" i="1" s="1"/>
  <c r="DZ25" i="1"/>
  <c r="EB25" i="1" s="1"/>
  <c r="DT25" i="1"/>
  <c r="DV25" i="1" s="1"/>
  <c r="DN25" i="1"/>
  <c r="DP25" i="1" s="1"/>
  <c r="DH25" i="1"/>
  <c r="DJ25" i="1" s="1"/>
  <c r="DB25" i="1"/>
  <c r="DD25" i="1" s="1"/>
  <c r="DZ24" i="1"/>
  <c r="EB24" i="1" s="1"/>
  <c r="DT24" i="1"/>
  <c r="DV24" i="1" s="1"/>
  <c r="DN24" i="1"/>
  <c r="DP24" i="1" s="1"/>
  <c r="DH24" i="1"/>
  <c r="DJ24" i="1" s="1"/>
  <c r="DB24" i="1"/>
  <c r="DD24" i="1" s="1"/>
  <c r="DZ23" i="1"/>
  <c r="EB23" i="1" s="1"/>
  <c r="DT23" i="1"/>
  <c r="DV23" i="1" s="1"/>
  <c r="DN23" i="1"/>
  <c r="DP23" i="1" s="1"/>
  <c r="DH23" i="1"/>
  <c r="DJ23" i="1" s="1"/>
  <c r="DB23" i="1"/>
  <c r="DD23" i="1" s="1"/>
  <c r="DZ22" i="1"/>
  <c r="EB22" i="1" s="1"/>
  <c r="DT22" i="1"/>
  <c r="DV22" i="1" s="1"/>
  <c r="DN22" i="1"/>
  <c r="DP22" i="1" s="1"/>
  <c r="DH22" i="1"/>
  <c r="DJ22" i="1" s="1"/>
  <c r="DB22" i="1"/>
  <c r="DD22" i="1" s="1"/>
  <c r="DZ21" i="1"/>
  <c r="EB21" i="1" s="1"/>
  <c r="DT21" i="1"/>
  <c r="DV21" i="1" s="1"/>
  <c r="DN21" i="1"/>
  <c r="DP21" i="1" s="1"/>
  <c r="DH21" i="1"/>
  <c r="DJ21" i="1" s="1"/>
  <c r="DB21" i="1"/>
  <c r="DD21" i="1" s="1"/>
  <c r="DZ20" i="1"/>
  <c r="EB20" i="1" s="1"/>
  <c r="DT20" i="1"/>
  <c r="DV20" i="1" s="1"/>
  <c r="DN20" i="1"/>
  <c r="DP20" i="1" s="1"/>
  <c r="DH20" i="1"/>
  <c r="DJ20" i="1" s="1"/>
  <c r="DB20" i="1"/>
  <c r="DD20" i="1" s="1"/>
  <c r="DZ19" i="1"/>
  <c r="EB19" i="1" s="1"/>
  <c r="DT19" i="1"/>
  <c r="DV19" i="1" s="1"/>
  <c r="DN19" i="1"/>
  <c r="DP19" i="1" s="1"/>
  <c r="DH19" i="1"/>
  <c r="DJ19" i="1" s="1"/>
  <c r="DB19" i="1"/>
  <c r="DD19" i="1" s="1"/>
  <c r="DZ18" i="1"/>
  <c r="EB18" i="1" s="1"/>
  <c r="DT18" i="1"/>
  <c r="DV18" i="1" s="1"/>
  <c r="DN18" i="1"/>
  <c r="DP18" i="1" s="1"/>
  <c r="DH18" i="1"/>
  <c r="DJ18" i="1" s="1"/>
  <c r="DB18" i="1"/>
  <c r="DD18" i="1" s="1"/>
  <c r="DZ17" i="1"/>
  <c r="EB17" i="1" s="1"/>
  <c r="DT17" i="1"/>
  <c r="DV17" i="1" s="1"/>
  <c r="DN17" i="1"/>
  <c r="DP17" i="1" s="1"/>
  <c r="DH17" i="1"/>
  <c r="DJ17" i="1" s="1"/>
  <c r="DB17" i="1"/>
  <c r="DD17" i="1" s="1"/>
  <c r="DZ16" i="1"/>
  <c r="EB16" i="1" s="1"/>
  <c r="DT16" i="1"/>
  <c r="DV16" i="1" s="1"/>
  <c r="DN16" i="1"/>
  <c r="DP16" i="1" s="1"/>
  <c r="DH16" i="1"/>
  <c r="DJ16" i="1" s="1"/>
  <c r="DB16" i="1"/>
  <c r="DD16" i="1" s="1"/>
  <c r="DZ15" i="1"/>
  <c r="EB15" i="1" s="1"/>
  <c r="DT15" i="1"/>
  <c r="DV15" i="1" s="1"/>
  <c r="DN15" i="1"/>
  <c r="DP15" i="1" s="1"/>
  <c r="DH15" i="1"/>
  <c r="DJ15" i="1" s="1"/>
  <c r="DB15" i="1"/>
  <c r="DD15" i="1" s="1"/>
  <c r="DZ14" i="1"/>
  <c r="DT14" i="1"/>
  <c r="DN14" i="1"/>
  <c r="DP14" i="1" s="1"/>
  <c r="DH14" i="1"/>
  <c r="DJ14" i="1" s="1"/>
  <c r="DB14" i="1"/>
  <c r="DZ13" i="1"/>
  <c r="EB13" i="1" s="1"/>
  <c r="DT13" i="1"/>
  <c r="DV13" i="1" s="1"/>
  <c r="DN13" i="1"/>
  <c r="DP13" i="1" s="1"/>
  <c r="DJ13" i="1"/>
  <c r="DH13" i="1"/>
  <c r="DB13" i="1"/>
  <c r="DD13" i="1" s="1"/>
  <c r="DZ12" i="1"/>
  <c r="EB12" i="1" s="1"/>
  <c r="DT12" i="1"/>
  <c r="DV12" i="1" s="1"/>
  <c r="DN12" i="1"/>
  <c r="DP12" i="1" s="1"/>
  <c r="DH12" i="1"/>
  <c r="DJ12" i="1" s="1"/>
  <c r="DB12" i="1"/>
  <c r="DD12" i="1" s="1"/>
  <c r="DZ11" i="1"/>
  <c r="EB11" i="1" s="1"/>
  <c r="DT11" i="1"/>
  <c r="DV11" i="1" s="1"/>
  <c r="DN11" i="1"/>
  <c r="DP11" i="1" s="1"/>
  <c r="DH11" i="1"/>
  <c r="DJ11" i="1" s="1"/>
  <c r="DB11" i="1"/>
  <c r="DD11" i="1" s="1"/>
  <c r="DZ10" i="1"/>
  <c r="EB10" i="1" s="1"/>
  <c r="DT10" i="1"/>
  <c r="DV10" i="1" s="1"/>
  <c r="DN10" i="1"/>
  <c r="DP10" i="1" s="1"/>
  <c r="DH10" i="1"/>
  <c r="DJ10" i="1" s="1"/>
  <c r="DB10" i="1"/>
  <c r="DD10" i="1" s="1"/>
  <c r="DZ9" i="1"/>
  <c r="DT9" i="1"/>
  <c r="DV9" i="1" s="1"/>
  <c r="DN9" i="1"/>
  <c r="DP9" i="1" s="1"/>
  <c r="DH9" i="1"/>
  <c r="DJ9" i="1" s="1"/>
  <c r="DB9" i="1"/>
  <c r="DD9" i="1" s="1"/>
  <c r="DZ8" i="1"/>
  <c r="EB8" i="1" s="1"/>
  <c r="DT8" i="1"/>
  <c r="DV8" i="1" s="1"/>
  <c r="DN8" i="1"/>
  <c r="DP8" i="1" s="1"/>
  <c r="DH8" i="1"/>
  <c r="DJ8" i="1" s="1"/>
  <c r="DB8" i="1"/>
  <c r="DD8" i="1" s="1"/>
  <c r="DZ7" i="1"/>
  <c r="EB7" i="1" s="1"/>
  <c r="DT7" i="1"/>
  <c r="DV7" i="1" s="1"/>
  <c r="DN7" i="1"/>
  <c r="DP7" i="1" s="1"/>
  <c r="DH7" i="1"/>
  <c r="DJ7" i="1" s="1"/>
  <c r="DB7" i="1"/>
  <c r="DD7" i="1" s="1"/>
  <c r="DZ6" i="1"/>
  <c r="EB6" i="1" s="1"/>
  <c r="DT6" i="1"/>
  <c r="DN6" i="1"/>
  <c r="DP6" i="1" s="1"/>
  <c r="DH6" i="1"/>
  <c r="DJ6" i="1" s="1"/>
  <c r="DD6" i="1"/>
  <c r="DZ5" i="1"/>
  <c r="DT5" i="1"/>
  <c r="DV5" i="1" s="1"/>
  <c r="DN5" i="1"/>
  <c r="DP5" i="1" s="1"/>
  <c r="DH5" i="1"/>
  <c r="DB5" i="1"/>
  <c r="DD5" i="1" s="1"/>
  <c r="CV34" i="1"/>
  <c r="CX34" i="1" s="1"/>
  <c r="CP34" i="1"/>
  <c r="CR34" i="1" s="1"/>
  <c r="CJ34" i="1"/>
  <c r="CL34" i="1" s="1"/>
  <c r="CD34" i="1"/>
  <c r="CF34" i="1" s="1"/>
  <c r="BX34" i="1"/>
  <c r="BZ34" i="1" s="1"/>
  <c r="BR34" i="1"/>
  <c r="BT34" i="1" s="1"/>
  <c r="BL34" i="1"/>
  <c r="BN34" i="1" s="1"/>
  <c r="BF34" i="1"/>
  <c r="BH34" i="1" s="1"/>
  <c r="CV33" i="1"/>
  <c r="CX33" i="1" s="1"/>
  <c r="CP33" i="1"/>
  <c r="CR33" i="1" s="1"/>
  <c r="CJ33" i="1"/>
  <c r="CL33" i="1" s="1"/>
  <c r="CD33" i="1"/>
  <c r="CF33" i="1" s="1"/>
  <c r="BX33" i="1"/>
  <c r="BZ33" i="1" s="1"/>
  <c r="BR33" i="1"/>
  <c r="BT33" i="1" s="1"/>
  <c r="BL33" i="1"/>
  <c r="BN33" i="1" s="1"/>
  <c r="BF33" i="1"/>
  <c r="BH33" i="1" s="1"/>
  <c r="CV32" i="1"/>
  <c r="CX32" i="1" s="1"/>
  <c r="CP32" i="1"/>
  <c r="CR32" i="1" s="1"/>
  <c r="CJ32" i="1"/>
  <c r="CL32" i="1" s="1"/>
  <c r="CD32" i="1"/>
  <c r="CF32" i="1" s="1"/>
  <c r="BX32" i="1"/>
  <c r="BZ32" i="1" s="1"/>
  <c r="BR32" i="1"/>
  <c r="BT32" i="1" s="1"/>
  <c r="BL32" i="1"/>
  <c r="BN32" i="1" s="1"/>
  <c r="BF32" i="1"/>
  <c r="BH32" i="1" s="1"/>
  <c r="CV31" i="1"/>
  <c r="CX31" i="1" s="1"/>
  <c r="CP31" i="1"/>
  <c r="CR31" i="1" s="1"/>
  <c r="CJ31" i="1"/>
  <c r="CL31" i="1" s="1"/>
  <c r="CD31" i="1"/>
  <c r="CF31" i="1" s="1"/>
  <c r="BX31" i="1"/>
  <c r="BZ31" i="1" s="1"/>
  <c r="BR31" i="1"/>
  <c r="BT31" i="1" s="1"/>
  <c r="BL31" i="1"/>
  <c r="BN31" i="1" s="1"/>
  <c r="BF31" i="1"/>
  <c r="BH31" i="1" s="1"/>
  <c r="CV30" i="1"/>
  <c r="CX30" i="1" s="1"/>
  <c r="CP30" i="1"/>
  <c r="CR30" i="1" s="1"/>
  <c r="CJ30" i="1"/>
  <c r="CL30" i="1" s="1"/>
  <c r="CD30" i="1"/>
  <c r="CF30" i="1" s="1"/>
  <c r="BX30" i="1"/>
  <c r="BZ30" i="1" s="1"/>
  <c r="BR30" i="1"/>
  <c r="BT30" i="1" s="1"/>
  <c r="BL30" i="1"/>
  <c r="BN30" i="1" s="1"/>
  <c r="BF30" i="1"/>
  <c r="BH30" i="1" s="1"/>
  <c r="CV29" i="1"/>
  <c r="CX29" i="1" s="1"/>
  <c r="CP29" i="1"/>
  <c r="CR29" i="1" s="1"/>
  <c r="CJ29" i="1"/>
  <c r="CL29" i="1" s="1"/>
  <c r="CD29" i="1"/>
  <c r="CF29" i="1" s="1"/>
  <c r="BX29" i="1"/>
  <c r="BZ29" i="1" s="1"/>
  <c r="BR29" i="1"/>
  <c r="BT29" i="1" s="1"/>
  <c r="BL29" i="1"/>
  <c r="BN29" i="1" s="1"/>
  <c r="BF29" i="1"/>
  <c r="BH29" i="1" s="1"/>
  <c r="CV28" i="1"/>
  <c r="CX28" i="1" s="1"/>
  <c r="CP28" i="1"/>
  <c r="CR28" i="1" s="1"/>
  <c r="CJ28" i="1"/>
  <c r="CL28" i="1" s="1"/>
  <c r="CD28" i="1"/>
  <c r="CF28" i="1" s="1"/>
  <c r="BX28" i="1"/>
  <c r="BZ28" i="1" s="1"/>
  <c r="BR28" i="1"/>
  <c r="BT28" i="1" s="1"/>
  <c r="BL28" i="1"/>
  <c r="BN28" i="1" s="1"/>
  <c r="BF28" i="1"/>
  <c r="BH28" i="1" s="1"/>
  <c r="CV27" i="1"/>
  <c r="CX27" i="1" s="1"/>
  <c r="CP27" i="1"/>
  <c r="CR27" i="1" s="1"/>
  <c r="CJ27" i="1"/>
  <c r="CL27" i="1" s="1"/>
  <c r="CD27" i="1"/>
  <c r="CF27" i="1" s="1"/>
  <c r="BX27" i="1"/>
  <c r="BZ27" i="1" s="1"/>
  <c r="BR27" i="1"/>
  <c r="BT27" i="1" s="1"/>
  <c r="BL27" i="1"/>
  <c r="BN27" i="1" s="1"/>
  <c r="BF27" i="1"/>
  <c r="BH27" i="1" s="1"/>
  <c r="CV26" i="1"/>
  <c r="CX26" i="1" s="1"/>
  <c r="CP26" i="1"/>
  <c r="CR26" i="1" s="1"/>
  <c r="CJ26" i="1"/>
  <c r="CL26" i="1" s="1"/>
  <c r="CD26" i="1"/>
  <c r="CF26" i="1" s="1"/>
  <c r="BX26" i="1"/>
  <c r="BZ26" i="1" s="1"/>
  <c r="BR26" i="1"/>
  <c r="BT26" i="1" s="1"/>
  <c r="BL26" i="1"/>
  <c r="BN26" i="1" s="1"/>
  <c r="BF26" i="1"/>
  <c r="BH26" i="1" s="1"/>
  <c r="CV25" i="1"/>
  <c r="CX25" i="1" s="1"/>
  <c r="CP25" i="1"/>
  <c r="CR25" i="1" s="1"/>
  <c r="CJ25" i="1"/>
  <c r="CL25" i="1" s="1"/>
  <c r="CD25" i="1"/>
  <c r="CF25" i="1" s="1"/>
  <c r="BX25" i="1"/>
  <c r="BZ25" i="1" s="1"/>
  <c r="BR25" i="1"/>
  <c r="BT25" i="1" s="1"/>
  <c r="BL25" i="1"/>
  <c r="BN25" i="1" s="1"/>
  <c r="BF25" i="1"/>
  <c r="BH25" i="1" s="1"/>
  <c r="CV24" i="1"/>
  <c r="CX24" i="1" s="1"/>
  <c r="CP24" i="1"/>
  <c r="CR24" i="1" s="1"/>
  <c r="CJ24" i="1"/>
  <c r="CL24" i="1" s="1"/>
  <c r="CD24" i="1"/>
  <c r="CF24" i="1" s="1"/>
  <c r="BX24" i="1"/>
  <c r="BZ24" i="1" s="1"/>
  <c r="BR24" i="1"/>
  <c r="BT24" i="1" s="1"/>
  <c r="BL24" i="1"/>
  <c r="BN24" i="1" s="1"/>
  <c r="BF24" i="1"/>
  <c r="BH24" i="1" s="1"/>
  <c r="CV23" i="1"/>
  <c r="CX23" i="1" s="1"/>
  <c r="CP23" i="1"/>
  <c r="CR23" i="1" s="1"/>
  <c r="CJ23" i="1"/>
  <c r="CL23" i="1" s="1"/>
  <c r="CD23" i="1"/>
  <c r="CF23" i="1" s="1"/>
  <c r="BX23" i="1"/>
  <c r="BZ23" i="1" s="1"/>
  <c r="BR23" i="1"/>
  <c r="BT23" i="1" s="1"/>
  <c r="BL23" i="1"/>
  <c r="BN23" i="1" s="1"/>
  <c r="BF23" i="1"/>
  <c r="BH23" i="1" s="1"/>
  <c r="CV22" i="1"/>
  <c r="CX22" i="1" s="1"/>
  <c r="CP22" i="1"/>
  <c r="CR22" i="1" s="1"/>
  <c r="CJ22" i="1"/>
  <c r="CL22" i="1" s="1"/>
  <c r="CD22" i="1"/>
  <c r="CF22" i="1" s="1"/>
  <c r="BX22" i="1"/>
  <c r="BZ22" i="1" s="1"/>
  <c r="BR22" i="1"/>
  <c r="BT22" i="1" s="1"/>
  <c r="BL22" i="1"/>
  <c r="BN22" i="1" s="1"/>
  <c r="BF22" i="1"/>
  <c r="BH22" i="1" s="1"/>
  <c r="CV21" i="1"/>
  <c r="CX21" i="1" s="1"/>
  <c r="CP21" i="1"/>
  <c r="CR21" i="1" s="1"/>
  <c r="CJ21" i="1"/>
  <c r="CL21" i="1" s="1"/>
  <c r="CD21" i="1"/>
  <c r="CF21" i="1" s="1"/>
  <c r="BX21" i="1"/>
  <c r="BZ21" i="1" s="1"/>
  <c r="BR21" i="1"/>
  <c r="BT21" i="1" s="1"/>
  <c r="BL21" i="1"/>
  <c r="BN21" i="1" s="1"/>
  <c r="BF21" i="1"/>
  <c r="BH21" i="1" s="1"/>
  <c r="CV20" i="1"/>
  <c r="CX20" i="1" s="1"/>
  <c r="CP20" i="1"/>
  <c r="CR20" i="1" s="1"/>
  <c r="CJ20" i="1"/>
  <c r="CL20" i="1" s="1"/>
  <c r="CD20" i="1"/>
  <c r="CF20" i="1" s="1"/>
  <c r="BX20" i="1"/>
  <c r="BZ20" i="1" s="1"/>
  <c r="BR20" i="1"/>
  <c r="BT20" i="1" s="1"/>
  <c r="BL20" i="1"/>
  <c r="BN20" i="1" s="1"/>
  <c r="BF20" i="1"/>
  <c r="BH20" i="1" s="1"/>
  <c r="CV19" i="1"/>
  <c r="CX19" i="1" s="1"/>
  <c r="CP19" i="1"/>
  <c r="CR19" i="1" s="1"/>
  <c r="CJ19" i="1"/>
  <c r="CL19" i="1" s="1"/>
  <c r="CD19" i="1"/>
  <c r="CF19" i="1" s="1"/>
  <c r="BX19" i="1"/>
  <c r="BZ19" i="1" s="1"/>
  <c r="BR19" i="1"/>
  <c r="BT19" i="1" s="1"/>
  <c r="BL19" i="1"/>
  <c r="BN19" i="1" s="1"/>
  <c r="BF19" i="1"/>
  <c r="BH19" i="1" s="1"/>
  <c r="CV18" i="1"/>
  <c r="CX18" i="1" s="1"/>
  <c r="CP18" i="1"/>
  <c r="CR18" i="1" s="1"/>
  <c r="CJ18" i="1"/>
  <c r="CL18" i="1" s="1"/>
  <c r="CD18" i="1"/>
  <c r="CF18" i="1" s="1"/>
  <c r="BX18" i="1"/>
  <c r="BZ18" i="1" s="1"/>
  <c r="BR18" i="1"/>
  <c r="BT18" i="1" s="1"/>
  <c r="BL18" i="1"/>
  <c r="BN18" i="1" s="1"/>
  <c r="BF18" i="1"/>
  <c r="BH18" i="1" s="1"/>
  <c r="CV17" i="1"/>
  <c r="CX17" i="1" s="1"/>
  <c r="CP17" i="1"/>
  <c r="CR17" i="1" s="1"/>
  <c r="CJ17" i="1"/>
  <c r="CL17" i="1" s="1"/>
  <c r="CD17" i="1"/>
  <c r="CF17" i="1" s="1"/>
  <c r="BX17" i="1"/>
  <c r="BZ17" i="1" s="1"/>
  <c r="BR17" i="1"/>
  <c r="BT17" i="1" s="1"/>
  <c r="BL17" i="1"/>
  <c r="BN17" i="1" s="1"/>
  <c r="BF17" i="1"/>
  <c r="BH17" i="1" s="1"/>
  <c r="CV16" i="1"/>
  <c r="CX16" i="1" s="1"/>
  <c r="CP16" i="1"/>
  <c r="CR16" i="1" s="1"/>
  <c r="CJ16" i="1"/>
  <c r="CL16" i="1" s="1"/>
  <c r="CD16" i="1"/>
  <c r="CF16" i="1" s="1"/>
  <c r="BX16" i="1"/>
  <c r="BZ16" i="1" s="1"/>
  <c r="BR16" i="1"/>
  <c r="BT16" i="1" s="1"/>
  <c r="BL16" i="1"/>
  <c r="BN16" i="1" s="1"/>
  <c r="BF16" i="1"/>
  <c r="BH16" i="1" s="1"/>
  <c r="CV15" i="1"/>
  <c r="CX15" i="1" s="1"/>
  <c r="CP15" i="1"/>
  <c r="CR15" i="1" s="1"/>
  <c r="CJ15" i="1"/>
  <c r="CL15" i="1" s="1"/>
  <c r="CD15" i="1"/>
  <c r="CF15" i="1" s="1"/>
  <c r="BX15" i="1"/>
  <c r="BZ15" i="1" s="1"/>
  <c r="BR15" i="1"/>
  <c r="BT15" i="1" s="1"/>
  <c r="BL15" i="1"/>
  <c r="BN15" i="1" s="1"/>
  <c r="BF15" i="1"/>
  <c r="BH15" i="1" s="1"/>
  <c r="CV14" i="1"/>
  <c r="CX14" i="1" s="1"/>
  <c r="CP14" i="1"/>
  <c r="CR14" i="1" s="1"/>
  <c r="CJ14" i="1"/>
  <c r="CL14" i="1" s="1"/>
  <c r="CM14" i="1" s="1"/>
  <c r="CD14" i="1"/>
  <c r="CF14" i="1" s="1"/>
  <c r="CG14" i="1" s="1"/>
  <c r="BX14" i="1"/>
  <c r="BZ14" i="1" s="1"/>
  <c r="CA14" i="1" s="1"/>
  <c r="BR14" i="1"/>
  <c r="BT14" i="1" s="1"/>
  <c r="BL14" i="1"/>
  <c r="BF14" i="1"/>
  <c r="CV13" i="1"/>
  <c r="CX13" i="1" s="1"/>
  <c r="CP13" i="1"/>
  <c r="CR13" i="1" s="1"/>
  <c r="CJ13" i="1"/>
  <c r="CL13" i="1" s="1"/>
  <c r="CF13" i="1"/>
  <c r="CD13" i="1"/>
  <c r="BX13" i="1"/>
  <c r="BZ13" i="1" s="1"/>
  <c r="BR13" i="1"/>
  <c r="BT13" i="1" s="1"/>
  <c r="BL13" i="1"/>
  <c r="BN13" i="1" s="1"/>
  <c r="BF13" i="1"/>
  <c r="BH13" i="1" s="1"/>
  <c r="CV12" i="1"/>
  <c r="CX12" i="1" s="1"/>
  <c r="CP12" i="1"/>
  <c r="CR12" i="1" s="1"/>
  <c r="CJ12" i="1"/>
  <c r="CL12" i="1" s="1"/>
  <c r="CD12" i="1"/>
  <c r="CF12" i="1" s="1"/>
  <c r="BX12" i="1"/>
  <c r="BZ12" i="1" s="1"/>
  <c r="BR12" i="1"/>
  <c r="BT12" i="1" s="1"/>
  <c r="BL12" i="1"/>
  <c r="BN12" i="1" s="1"/>
  <c r="BF12" i="1"/>
  <c r="BH12" i="1" s="1"/>
  <c r="CV11" i="1"/>
  <c r="CX11" i="1" s="1"/>
  <c r="CP11" i="1"/>
  <c r="CR11" i="1" s="1"/>
  <c r="CJ11" i="1"/>
  <c r="CL11" i="1" s="1"/>
  <c r="CD11" i="1"/>
  <c r="CF11" i="1" s="1"/>
  <c r="BX11" i="1"/>
  <c r="BZ11" i="1" s="1"/>
  <c r="BR11" i="1"/>
  <c r="BT11" i="1" s="1"/>
  <c r="BL11" i="1"/>
  <c r="BN11" i="1" s="1"/>
  <c r="BF11" i="1"/>
  <c r="BH11" i="1" s="1"/>
  <c r="CV10" i="1"/>
  <c r="CX10" i="1" s="1"/>
  <c r="CP10" i="1"/>
  <c r="CR10" i="1" s="1"/>
  <c r="CJ10" i="1"/>
  <c r="CL10" i="1" s="1"/>
  <c r="CD10" i="1"/>
  <c r="CF10" i="1" s="1"/>
  <c r="BX10" i="1"/>
  <c r="BZ10" i="1" s="1"/>
  <c r="BR10" i="1"/>
  <c r="BT10" i="1" s="1"/>
  <c r="BL10" i="1"/>
  <c r="BN10" i="1" s="1"/>
  <c r="BF10" i="1"/>
  <c r="BH10" i="1" s="1"/>
  <c r="CV9" i="1"/>
  <c r="CX9" i="1" s="1"/>
  <c r="CP9" i="1"/>
  <c r="CR9" i="1" s="1"/>
  <c r="CJ9" i="1"/>
  <c r="CL9" i="1" s="1"/>
  <c r="CD9" i="1"/>
  <c r="CF9" i="1" s="1"/>
  <c r="BX9" i="1"/>
  <c r="BZ9" i="1" s="1"/>
  <c r="BR9" i="1"/>
  <c r="BT9" i="1" s="1"/>
  <c r="BL9" i="1"/>
  <c r="BN9" i="1" s="1"/>
  <c r="BF9" i="1"/>
  <c r="BH9" i="1" s="1"/>
  <c r="CV8" i="1"/>
  <c r="CX8" i="1" s="1"/>
  <c r="CP8" i="1"/>
  <c r="CR8" i="1" s="1"/>
  <c r="CJ8" i="1"/>
  <c r="CL8" i="1" s="1"/>
  <c r="CD8" i="1"/>
  <c r="CF8" i="1" s="1"/>
  <c r="BX8" i="1"/>
  <c r="BZ8" i="1" s="1"/>
  <c r="BR8" i="1"/>
  <c r="BL8" i="1"/>
  <c r="BN8" i="1" s="1"/>
  <c r="BF8" i="1"/>
  <c r="BH8" i="1" s="1"/>
  <c r="CV7" i="1"/>
  <c r="CX7" i="1" s="1"/>
  <c r="CP7" i="1"/>
  <c r="CR7" i="1" s="1"/>
  <c r="CJ7" i="1"/>
  <c r="CL7" i="1" s="1"/>
  <c r="CD7" i="1"/>
  <c r="CF7" i="1" s="1"/>
  <c r="BX7" i="1"/>
  <c r="BZ7" i="1" s="1"/>
  <c r="BR7" i="1"/>
  <c r="BL7" i="1"/>
  <c r="BN7" i="1" s="1"/>
  <c r="BF7" i="1"/>
  <c r="BH7" i="1" s="1"/>
  <c r="CV6" i="1"/>
  <c r="CX6" i="1" s="1"/>
  <c r="CP6" i="1"/>
  <c r="CR6" i="1" s="1"/>
  <c r="CJ6" i="1"/>
  <c r="CL6" i="1" s="1"/>
  <c r="CD6" i="1"/>
  <c r="CF6" i="1" s="1"/>
  <c r="BX6" i="1"/>
  <c r="BZ6" i="1" s="1"/>
  <c r="BL6" i="1"/>
  <c r="BN6" i="1" s="1"/>
  <c r="BF6" i="1"/>
  <c r="BH6" i="1" s="1"/>
  <c r="CV5" i="1"/>
  <c r="CX5" i="1" s="1"/>
  <c r="CP5" i="1"/>
  <c r="CR5" i="1" s="1"/>
  <c r="CJ5" i="1"/>
  <c r="CL5" i="1" s="1"/>
  <c r="CD5" i="1"/>
  <c r="BX5" i="1"/>
  <c r="BZ5" i="1" s="1"/>
  <c r="BR5" i="1"/>
  <c r="BT5" i="1" s="1"/>
  <c r="BL5" i="1"/>
  <c r="BN5" i="1" s="1"/>
  <c r="BF5" i="1"/>
  <c r="BH5" i="1" s="1"/>
  <c r="AZ34" i="1"/>
  <c r="BB34" i="1" s="1"/>
  <c r="AT34" i="1"/>
  <c r="AV34" i="1" s="1"/>
  <c r="AN34" i="1"/>
  <c r="AP34" i="1" s="1"/>
  <c r="AH34" i="1"/>
  <c r="AJ34" i="1" s="1"/>
  <c r="AZ33" i="1"/>
  <c r="BB33" i="1" s="1"/>
  <c r="AT33" i="1"/>
  <c r="AV33" i="1" s="1"/>
  <c r="AN33" i="1"/>
  <c r="AP33" i="1" s="1"/>
  <c r="AH33" i="1"/>
  <c r="AJ33" i="1" s="1"/>
  <c r="AZ32" i="1"/>
  <c r="BB32" i="1" s="1"/>
  <c r="AT32" i="1"/>
  <c r="AV32" i="1" s="1"/>
  <c r="AN32" i="1"/>
  <c r="AP32" i="1" s="1"/>
  <c r="AH32" i="1"/>
  <c r="AJ32" i="1" s="1"/>
  <c r="AZ31" i="1"/>
  <c r="BB31" i="1" s="1"/>
  <c r="AT31" i="1"/>
  <c r="AV31" i="1" s="1"/>
  <c r="AN31" i="1"/>
  <c r="AP31" i="1" s="1"/>
  <c r="AH31" i="1"/>
  <c r="AJ31" i="1" s="1"/>
  <c r="AZ30" i="1"/>
  <c r="BB30" i="1" s="1"/>
  <c r="AT30" i="1"/>
  <c r="AV30" i="1" s="1"/>
  <c r="AN30" i="1"/>
  <c r="AP30" i="1" s="1"/>
  <c r="AH30" i="1"/>
  <c r="AJ30" i="1" s="1"/>
  <c r="AZ29" i="1"/>
  <c r="BB29" i="1" s="1"/>
  <c r="AT29" i="1"/>
  <c r="AV29" i="1" s="1"/>
  <c r="AN29" i="1"/>
  <c r="AP29" i="1" s="1"/>
  <c r="AH29" i="1"/>
  <c r="AJ29" i="1" s="1"/>
  <c r="AZ28" i="1"/>
  <c r="BB28" i="1" s="1"/>
  <c r="AT28" i="1"/>
  <c r="AV28" i="1" s="1"/>
  <c r="AN28" i="1"/>
  <c r="AP28" i="1" s="1"/>
  <c r="AH28" i="1"/>
  <c r="AJ28" i="1" s="1"/>
  <c r="AZ27" i="1"/>
  <c r="BB27" i="1" s="1"/>
  <c r="AT27" i="1"/>
  <c r="AV27" i="1" s="1"/>
  <c r="AN27" i="1"/>
  <c r="AP27" i="1" s="1"/>
  <c r="AH27" i="1"/>
  <c r="AJ27" i="1" s="1"/>
  <c r="AZ26" i="1"/>
  <c r="BB26" i="1" s="1"/>
  <c r="AT26" i="1"/>
  <c r="AV26" i="1" s="1"/>
  <c r="AN26" i="1"/>
  <c r="AP26" i="1" s="1"/>
  <c r="AH26" i="1"/>
  <c r="AJ26" i="1" s="1"/>
  <c r="AZ25" i="1"/>
  <c r="BB25" i="1" s="1"/>
  <c r="AT25" i="1"/>
  <c r="AV25" i="1" s="1"/>
  <c r="AN25" i="1"/>
  <c r="AP25" i="1" s="1"/>
  <c r="AH25" i="1"/>
  <c r="AJ25" i="1" s="1"/>
  <c r="AZ24" i="1"/>
  <c r="BB24" i="1" s="1"/>
  <c r="AT24" i="1"/>
  <c r="AV24" i="1" s="1"/>
  <c r="AN24" i="1"/>
  <c r="AP24" i="1" s="1"/>
  <c r="AH24" i="1"/>
  <c r="AJ24" i="1" s="1"/>
  <c r="AZ23" i="1"/>
  <c r="BB23" i="1" s="1"/>
  <c r="AT23" i="1"/>
  <c r="AV23" i="1" s="1"/>
  <c r="AN23" i="1"/>
  <c r="AP23" i="1" s="1"/>
  <c r="AJ23" i="1"/>
  <c r="AH23" i="1"/>
  <c r="AZ22" i="1"/>
  <c r="BB22" i="1" s="1"/>
  <c r="AT22" i="1"/>
  <c r="AV22" i="1" s="1"/>
  <c r="AN22" i="1"/>
  <c r="AP22" i="1" s="1"/>
  <c r="AH22" i="1"/>
  <c r="AJ22" i="1" s="1"/>
  <c r="AZ21" i="1"/>
  <c r="BB21" i="1" s="1"/>
  <c r="AT21" i="1"/>
  <c r="AV21" i="1" s="1"/>
  <c r="AN21" i="1"/>
  <c r="AP21" i="1" s="1"/>
  <c r="AH21" i="1"/>
  <c r="AJ21" i="1" s="1"/>
  <c r="AZ20" i="1"/>
  <c r="BB20" i="1" s="1"/>
  <c r="AT20" i="1"/>
  <c r="AV20" i="1" s="1"/>
  <c r="AN20" i="1"/>
  <c r="AP20" i="1" s="1"/>
  <c r="AH20" i="1"/>
  <c r="AJ20" i="1" s="1"/>
  <c r="AZ19" i="1"/>
  <c r="BB19" i="1" s="1"/>
  <c r="AT19" i="1"/>
  <c r="AV19" i="1" s="1"/>
  <c r="AN19" i="1"/>
  <c r="AP19" i="1" s="1"/>
  <c r="AH19" i="1"/>
  <c r="AJ19" i="1" s="1"/>
  <c r="AZ18" i="1"/>
  <c r="BB18" i="1" s="1"/>
  <c r="AT18" i="1"/>
  <c r="AV18" i="1" s="1"/>
  <c r="AN18" i="1"/>
  <c r="AP18" i="1" s="1"/>
  <c r="AH18" i="1"/>
  <c r="AJ18" i="1" s="1"/>
  <c r="AZ17" i="1"/>
  <c r="BB17" i="1" s="1"/>
  <c r="AT17" i="1"/>
  <c r="AV17" i="1" s="1"/>
  <c r="AN17" i="1"/>
  <c r="AP17" i="1" s="1"/>
  <c r="AH17" i="1"/>
  <c r="AJ17" i="1" s="1"/>
  <c r="AZ16" i="1"/>
  <c r="BB16" i="1" s="1"/>
  <c r="AT16" i="1"/>
  <c r="AV16" i="1" s="1"/>
  <c r="AN16" i="1"/>
  <c r="AP16" i="1" s="1"/>
  <c r="AH16" i="1"/>
  <c r="AJ16" i="1" s="1"/>
  <c r="AZ15" i="1"/>
  <c r="BB15" i="1" s="1"/>
  <c r="AT15" i="1"/>
  <c r="AV15" i="1" s="1"/>
  <c r="AN15" i="1"/>
  <c r="AP15" i="1" s="1"/>
  <c r="AH15" i="1"/>
  <c r="AJ15" i="1" s="1"/>
  <c r="AZ14" i="1"/>
  <c r="BB14" i="1" s="1"/>
  <c r="AT14" i="1"/>
  <c r="AN14" i="1"/>
  <c r="AP14" i="1" s="1"/>
  <c r="AH14" i="1"/>
  <c r="AJ14" i="1" s="1"/>
  <c r="AK14" i="1" s="1"/>
  <c r="AZ13" i="1"/>
  <c r="BB13" i="1" s="1"/>
  <c r="AT13" i="1"/>
  <c r="AV13" i="1" s="1"/>
  <c r="AN13" i="1"/>
  <c r="AP13" i="1" s="1"/>
  <c r="AH13" i="1"/>
  <c r="AJ13" i="1" s="1"/>
  <c r="AZ12" i="1"/>
  <c r="BB12" i="1" s="1"/>
  <c r="AT12" i="1"/>
  <c r="AV12" i="1" s="1"/>
  <c r="AN12" i="1"/>
  <c r="AP12" i="1" s="1"/>
  <c r="AH12" i="1"/>
  <c r="AJ12" i="1" s="1"/>
  <c r="AZ11" i="1"/>
  <c r="BB11" i="1" s="1"/>
  <c r="AT11" i="1"/>
  <c r="AV11" i="1" s="1"/>
  <c r="AN11" i="1"/>
  <c r="AP11" i="1" s="1"/>
  <c r="AH11" i="1"/>
  <c r="AJ11" i="1" s="1"/>
  <c r="AZ10" i="1"/>
  <c r="BB10" i="1" s="1"/>
  <c r="AT10" i="1"/>
  <c r="AV10" i="1" s="1"/>
  <c r="AN10" i="1"/>
  <c r="AP10" i="1" s="1"/>
  <c r="AH10" i="1"/>
  <c r="AJ10" i="1" s="1"/>
  <c r="AZ9" i="1"/>
  <c r="BB9" i="1" s="1"/>
  <c r="AT9" i="1"/>
  <c r="AV9" i="1" s="1"/>
  <c r="AN9" i="1"/>
  <c r="AP9" i="1" s="1"/>
  <c r="AH9" i="1"/>
  <c r="AJ9" i="1" s="1"/>
  <c r="AZ8" i="1"/>
  <c r="BB8" i="1" s="1"/>
  <c r="AT8" i="1"/>
  <c r="AV8" i="1" s="1"/>
  <c r="AN8" i="1"/>
  <c r="AP8" i="1" s="1"/>
  <c r="AH8" i="1"/>
  <c r="AJ8" i="1" s="1"/>
  <c r="AZ7" i="1"/>
  <c r="BB7" i="1" s="1"/>
  <c r="AT7" i="1"/>
  <c r="AV7" i="1" s="1"/>
  <c r="AN7" i="1"/>
  <c r="AH7" i="1"/>
  <c r="AJ7" i="1" s="1"/>
  <c r="AZ6" i="1"/>
  <c r="BB6" i="1" s="1"/>
  <c r="AT6" i="1"/>
  <c r="AV6" i="1" s="1"/>
  <c r="AN6" i="1"/>
  <c r="AP6" i="1" s="1"/>
  <c r="AH6" i="1"/>
  <c r="AJ6" i="1" s="1"/>
  <c r="AZ5" i="1"/>
  <c r="AT5" i="1"/>
  <c r="AN5" i="1"/>
  <c r="AP5" i="1" s="1"/>
  <c r="AH5" i="1"/>
  <c r="AJ5" i="1" s="1"/>
  <c r="AB34" i="1"/>
  <c r="AD34" i="1" s="1"/>
  <c r="V34" i="1"/>
  <c r="X34" i="1" s="1"/>
  <c r="AB33" i="1"/>
  <c r="AD33" i="1" s="1"/>
  <c r="V33" i="1"/>
  <c r="X33" i="1" s="1"/>
  <c r="AB32" i="1"/>
  <c r="AD32" i="1" s="1"/>
  <c r="V32" i="1"/>
  <c r="X32" i="1" s="1"/>
  <c r="AB31" i="1"/>
  <c r="AD31" i="1" s="1"/>
  <c r="V31" i="1"/>
  <c r="X31" i="1" s="1"/>
  <c r="AB30" i="1"/>
  <c r="AD30" i="1" s="1"/>
  <c r="V30" i="1"/>
  <c r="X30" i="1" s="1"/>
  <c r="AB29" i="1"/>
  <c r="AD29" i="1" s="1"/>
  <c r="V29" i="1"/>
  <c r="X29" i="1" s="1"/>
  <c r="AB28" i="1"/>
  <c r="AD28" i="1" s="1"/>
  <c r="V28" i="1"/>
  <c r="X28" i="1" s="1"/>
  <c r="AB27" i="1"/>
  <c r="AD27" i="1" s="1"/>
  <c r="V27" i="1"/>
  <c r="X27" i="1" s="1"/>
  <c r="AB26" i="1"/>
  <c r="AD26" i="1" s="1"/>
  <c r="V26" i="1"/>
  <c r="X26" i="1" s="1"/>
  <c r="AB25" i="1"/>
  <c r="AD25" i="1" s="1"/>
  <c r="V25" i="1"/>
  <c r="X25" i="1" s="1"/>
  <c r="AB24" i="1"/>
  <c r="AD24" i="1" s="1"/>
  <c r="V24" i="1"/>
  <c r="X24" i="1" s="1"/>
  <c r="AB23" i="1"/>
  <c r="AD23" i="1" s="1"/>
  <c r="V23" i="1"/>
  <c r="X23" i="1" s="1"/>
  <c r="AB22" i="1"/>
  <c r="AD22" i="1" s="1"/>
  <c r="V22" i="1"/>
  <c r="X22" i="1" s="1"/>
  <c r="AB21" i="1"/>
  <c r="AD21" i="1" s="1"/>
  <c r="V21" i="1"/>
  <c r="X21" i="1" s="1"/>
  <c r="AB20" i="1"/>
  <c r="AD20" i="1" s="1"/>
  <c r="V20" i="1"/>
  <c r="X20" i="1" s="1"/>
  <c r="AB19" i="1"/>
  <c r="AD19" i="1" s="1"/>
  <c r="V19" i="1"/>
  <c r="X19" i="1" s="1"/>
  <c r="AB18" i="1"/>
  <c r="AD18" i="1" s="1"/>
  <c r="V18" i="1"/>
  <c r="X18" i="1" s="1"/>
  <c r="AB17" i="1"/>
  <c r="AD17" i="1" s="1"/>
  <c r="V17" i="1"/>
  <c r="X17" i="1" s="1"/>
  <c r="AB16" i="1"/>
  <c r="AD16" i="1" s="1"/>
  <c r="V16" i="1"/>
  <c r="X16" i="1" s="1"/>
  <c r="AB15" i="1"/>
  <c r="AD15" i="1" s="1"/>
  <c r="V15" i="1"/>
  <c r="X15" i="1" s="1"/>
  <c r="AB14" i="1"/>
  <c r="AD14" i="1" s="1"/>
  <c r="V14" i="1"/>
  <c r="X14" i="1" s="1"/>
  <c r="AB13" i="1"/>
  <c r="AD13" i="1" s="1"/>
  <c r="V13" i="1"/>
  <c r="X13" i="1" s="1"/>
  <c r="AB12" i="1"/>
  <c r="AD12" i="1" s="1"/>
  <c r="V12" i="1"/>
  <c r="X12" i="1" s="1"/>
  <c r="AB11" i="1"/>
  <c r="AD11" i="1" s="1"/>
  <c r="V11" i="1"/>
  <c r="X11" i="1" s="1"/>
  <c r="AB10" i="1"/>
  <c r="V10" i="1"/>
  <c r="X10" i="1" s="1"/>
  <c r="AD9" i="1"/>
  <c r="V9" i="1"/>
  <c r="X9" i="1" s="1"/>
  <c r="AD8" i="1"/>
  <c r="V8" i="1"/>
  <c r="AD7" i="1"/>
  <c r="X7" i="1"/>
  <c r="AB6" i="1"/>
  <c r="AD6" i="1" s="1"/>
  <c r="V6" i="1"/>
  <c r="X6" i="1" s="1"/>
  <c r="AB5" i="1"/>
  <c r="V5" i="1"/>
  <c r="X5" i="1" s="1"/>
  <c r="P34" i="1"/>
  <c r="R34" i="1" s="1"/>
  <c r="P33" i="1"/>
  <c r="R33" i="1" s="1"/>
  <c r="P32" i="1"/>
  <c r="R32" i="1" s="1"/>
  <c r="P31" i="1"/>
  <c r="R31" i="1" s="1"/>
  <c r="P30" i="1"/>
  <c r="R30" i="1" s="1"/>
  <c r="P29" i="1"/>
  <c r="R29" i="1" s="1"/>
  <c r="P28" i="1"/>
  <c r="R28" i="1" s="1"/>
  <c r="P27" i="1"/>
  <c r="R27" i="1" s="1"/>
  <c r="P26" i="1"/>
  <c r="R26" i="1" s="1"/>
  <c r="P25" i="1"/>
  <c r="R25" i="1" s="1"/>
  <c r="P24" i="1"/>
  <c r="R24" i="1" s="1"/>
  <c r="P23" i="1"/>
  <c r="R23" i="1" s="1"/>
  <c r="P22" i="1"/>
  <c r="R22" i="1" s="1"/>
  <c r="P21" i="1"/>
  <c r="R21" i="1" s="1"/>
  <c r="P20" i="1"/>
  <c r="R20" i="1" s="1"/>
  <c r="P19" i="1"/>
  <c r="R19" i="1" s="1"/>
  <c r="P18" i="1"/>
  <c r="R18" i="1" s="1"/>
  <c r="P17" i="1"/>
  <c r="R17" i="1" s="1"/>
  <c r="P16" i="1"/>
  <c r="R16" i="1" s="1"/>
  <c r="P15" i="1"/>
  <c r="R15" i="1" s="1"/>
  <c r="P14" i="1"/>
  <c r="R14" i="1" s="1"/>
  <c r="P13" i="1"/>
  <c r="R13" i="1" s="1"/>
  <c r="P12" i="1"/>
  <c r="R12" i="1" s="1"/>
  <c r="P11" i="1"/>
  <c r="R11" i="1" s="1"/>
  <c r="P10" i="1"/>
  <c r="R10" i="1" s="1"/>
  <c r="P9" i="1"/>
  <c r="R9" i="1" s="1"/>
  <c r="P8" i="1"/>
  <c r="R8" i="1" s="1"/>
  <c r="P7" i="1"/>
  <c r="R7" i="1" s="1"/>
  <c r="P6" i="1"/>
  <c r="R6" i="1" s="1"/>
  <c r="P5" i="1"/>
  <c r="AP7" i="1" l="1"/>
  <c r="AP39" i="1"/>
  <c r="EB9" i="1"/>
  <c r="EC9" i="1" s="1"/>
  <c r="DV6" i="1"/>
  <c r="AD10" i="1"/>
  <c r="AD39" i="1"/>
  <c r="X8" i="1"/>
  <c r="BR37" i="1"/>
  <c r="BT8" i="1"/>
  <c r="BT7" i="1"/>
  <c r="CY14" i="1"/>
  <c r="DV14" i="1"/>
  <c r="DZ37" i="1"/>
  <c r="EB5" i="1"/>
  <c r="DH37" i="1"/>
  <c r="DJ5" i="1"/>
  <c r="DJ37" i="1" s="1"/>
  <c r="CD37" i="1"/>
  <c r="CF5" i="1"/>
  <c r="CF37" i="1" s="1"/>
  <c r="BZ37" i="1"/>
  <c r="DN37" i="1"/>
  <c r="DP37" i="1"/>
  <c r="CL37" i="1"/>
  <c r="DB37" i="1"/>
  <c r="BF37" i="1"/>
  <c r="AZ37" i="1"/>
  <c r="AT37" i="1"/>
  <c r="AV5" i="1"/>
  <c r="AP37" i="1"/>
  <c r="C43" i="1" s="1"/>
  <c r="AB37" i="1"/>
  <c r="P37" i="1"/>
  <c r="S14" i="1"/>
  <c r="DD14" i="1"/>
  <c r="EB14" i="1"/>
  <c r="EC14" i="1" s="1"/>
  <c r="DT37" i="1"/>
  <c r="CR37" i="1"/>
  <c r="CX37" i="1"/>
  <c r="BL37" i="1"/>
  <c r="CJ37" i="1"/>
  <c r="BH14" i="1"/>
  <c r="BH37" i="1" s="1"/>
  <c r="CP37" i="1"/>
  <c r="BN14" i="1"/>
  <c r="BN37" i="1" s="1"/>
  <c r="BX37" i="1"/>
  <c r="CV37" i="1"/>
  <c r="AJ37" i="1"/>
  <c r="AH37" i="1"/>
  <c r="AN37" i="1"/>
  <c r="BB5" i="1"/>
  <c r="BB37" i="1" s="1"/>
  <c r="AV14" i="1"/>
  <c r="V37" i="1"/>
  <c r="AD5" i="1"/>
  <c r="R5" i="1"/>
  <c r="R37" i="1" s="1"/>
  <c r="P39" i="1" s="1"/>
  <c r="J5" i="1"/>
  <c r="DH39" i="1" l="1"/>
  <c r="CV39" i="1"/>
  <c r="BT37" i="1"/>
  <c r="BR39" i="1" s="1"/>
  <c r="DV37" i="1"/>
  <c r="DT39" i="1" s="1"/>
  <c r="BX39" i="1"/>
  <c r="AD37" i="1"/>
  <c r="AB39" i="1" s="1"/>
  <c r="X37" i="1"/>
  <c r="DD37" i="1"/>
  <c r="DB39" i="1" s="1"/>
  <c r="AV37" i="1"/>
  <c r="AT39" i="1" s="1"/>
  <c r="EB37" i="1"/>
  <c r="DZ39" i="1" s="1"/>
  <c r="DN39" i="1"/>
  <c r="CD39" i="1"/>
  <c r="BF39" i="1"/>
  <c r="AZ39" i="1"/>
  <c r="CP39" i="1"/>
  <c r="BI14" i="1"/>
  <c r="BL39" i="1"/>
  <c r="CJ39" i="1"/>
  <c r="AH39" i="1"/>
  <c r="AN39" i="1"/>
  <c r="V39" i="1" l="1"/>
  <c r="D6" i="1"/>
  <c r="D7" i="1"/>
  <c r="D8" i="1"/>
  <c r="D9" i="1"/>
  <c r="D10" i="1"/>
  <c r="D11" i="1"/>
  <c r="D12" i="1"/>
  <c r="D13" i="1"/>
  <c r="D14" i="1"/>
  <c r="D34" i="1" l="1"/>
  <c r="F34" i="1" s="1"/>
  <c r="D33" i="1"/>
  <c r="F33" i="1" s="1"/>
  <c r="D32" i="1"/>
  <c r="F32" i="1" s="1"/>
  <c r="D31" i="1"/>
  <c r="F31" i="1" s="1"/>
  <c r="D30" i="1"/>
  <c r="F30" i="1" s="1"/>
  <c r="D29" i="1"/>
  <c r="F29" i="1" s="1"/>
  <c r="D28" i="1"/>
  <c r="F28" i="1" s="1"/>
  <c r="D27" i="1"/>
  <c r="F27" i="1" s="1"/>
  <c r="D26" i="1"/>
  <c r="F26" i="1" s="1"/>
  <c r="D25" i="1"/>
  <c r="F25" i="1" s="1"/>
  <c r="D24" i="1"/>
  <c r="F24" i="1" s="1"/>
  <c r="D23" i="1"/>
  <c r="F23" i="1" s="1"/>
  <c r="D22" i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6" i="1"/>
  <c r="F16" i="1" s="1"/>
  <c r="D15" i="1"/>
  <c r="D37" i="1" s="1"/>
  <c r="F14" i="1"/>
  <c r="F13" i="1"/>
  <c r="F12" i="1"/>
  <c r="F11" i="1"/>
  <c r="F10" i="1"/>
  <c r="F9" i="1"/>
  <c r="F8" i="1"/>
  <c r="F7" i="1"/>
  <c r="F6" i="1"/>
  <c r="J34" i="1"/>
  <c r="L34" i="1" s="1"/>
  <c r="J33" i="1"/>
  <c r="L33" i="1" s="1"/>
  <c r="J32" i="1"/>
  <c r="L32" i="1" s="1"/>
  <c r="J31" i="1"/>
  <c r="L31" i="1" s="1"/>
  <c r="J30" i="1"/>
  <c r="L30" i="1" s="1"/>
  <c r="J29" i="1"/>
  <c r="L29" i="1" s="1"/>
  <c r="J28" i="1"/>
  <c r="L28" i="1" s="1"/>
  <c r="J27" i="1"/>
  <c r="L27" i="1" s="1"/>
  <c r="J26" i="1"/>
  <c r="L26" i="1" s="1"/>
  <c r="J25" i="1"/>
  <c r="L25" i="1" s="1"/>
  <c r="J24" i="1"/>
  <c r="L24" i="1" s="1"/>
  <c r="J23" i="1"/>
  <c r="L23" i="1" s="1"/>
  <c r="J22" i="1"/>
  <c r="L22" i="1" s="1"/>
  <c r="J21" i="1"/>
  <c r="L21" i="1" s="1"/>
  <c r="J20" i="1"/>
  <c r="L20" i="1" s="1"/>
  <c r="J19" i="1"/>
  <c r="L19" i="1" s="1"/>
  <c r="J18" i="1"/>
  <c r="L18" i="1" s="1"/>
  <c r="J17" i="1"/>
  <c r="L17" i="1" s="1"/>
  <c r="J16" i="1"/>
  <c r="L16" i="1" s="1"/>
  <c r="J15" i="1"/>
  <c r="L15" i="1" s="1"/>
  <c r="J14" i="1"/>
  <c r="J13" i="1"/>
  <c r="L13" i="1" s="1"/>
  <c r="J12" i="1"/>
  <c r="L12" i="1" s="1"/>
  <c r="J11" i="1"/>
  <c r="L11" i="1" s="1"/>
  <c r="J10" i="1"/>
  <c r="L10" i="1" s="1"/>
  <c r="J9" i="1"/>
  <c r="L9" i="1" s="1"/>
  <c r="J8" i="1"/>
  <c r="L8" i="1" s="1"/>
  <c r="J7" i="1"/>
  <c r="L7" i="1" s="1"/>
  <c r="J6" i="1"/>
  <c r="L6" i="1" s="1"/>
  <c r="L14" i="1" l="1"/>
  <c r="M14" i="1" s="1"/>
  <c r="F15" i="1"/>
  <c r="J37" i="1"/>
  <c r="C42" i="1" s="1"/>
  <c r="F5" i="1"/>
  <c r="L5" i="1"/>
  <c r="L37" i="1" l="1"/>
  <c r="J39" i="1" s="1"/>
  <c r="F37" i="1"/>
  <c r="D39" i="1" l="1"/>
  <c r="H56" i="2"/>
  <c r="G56" i="2"/>
  <c r="D24" i="3" l="1"/>
  <c r="F24" i="3"/>
  <c r="F31" i="3" s="1"/>
  <c r="H24" i="3"/>
  <c r="C24" i="3"/>
  <c r="E4" i="3"/>
  <c r="G4" i="3"/>
  <c r="E5" i="3"/>
  <c r="G5" i="3"/>
  <c r="E6" i="3"/>
  <c r="G6" i="3"/>
  <c r="E7" i="3"/>
  <c r="G7" i="3"/>
  <c r="E8" i="3"/>
  <c r="G8" i="3"/>
  <c r="E9" i="3"/>
  <c r="G9" i="3"/>
  <c r="E10" i="3"/>
  <c r="J10" i="3" s="1"/>
  <c r="G10" i="3"/>
  <c r="E11" i="3"/>
  <c r="J11" i="3" s="1"/>
  <c r="G11" i="3"/>
  <c r="E12" i="3"/>
  <c r="G12" i="3"/>
  <c r="E13" i="3"/>
  <c r="G13" i="3"/>
  <c r="J13" i="3" s="1"/>
  <c r="E14" i="3"/>
  <c r="G14" i="3"/>
  <c r="E15" i="3"/>
  <c r="G15" i="3"/>
  <c r="E16" i="3"/>
  <c r="G16" i="3"/>
  <c r="E17" i="3"/>
  <c r="G17" i="3"/>
  <c r="E18" i="3"/>
  <c r="G18" i="3"/>
  <c r="E19" i="3"/>
  <c r="G19" i="3"/>
  <c r="E20" i="3"/>
  <c r="J20" i="3" s="1"/>
  <c r="G20" i="3"/>
  <c r="E21" i="3"/>
  <c r="G21" i="3"/>
  <c r="E22" i="3"/>
  <c r="G22" i="3"/>
  <c r="G3" i="3"/>
  <c r="E3" i="3"/>
  <c r="BM34" i="2"/>
  <c r="BN34" i="2" s="1"/>
  <c r="BL34" i="2"/>
  <c r="BL33" i="2"/>
  <c r="BM33" i="2" s="1"/>
  <c r="BN33" i="2" s="1"/>
  <c r="BL32" i="2"/>
  <c r="BM32" i="2" s="1"/>
  <c r="BN32" i="2" s="1"/>
  <c r="BL31" i="2"/>
  <c r="BM31" i="2" s="1"/>
  <c r="BN31" i="2" s="1"/>
  <c r="BM30" i="2"/>
  <c r="BN30" i="2" s="1"/>
  <c r="BL30" i="2"/>
  <c r="BL29" i="2"/>
  <c r="BM29" i="2" s="1"/>
  <c r="BN29" i="2" s="1"/>
  <c r="BL28" i="2"/>
  <c r="BM28" i="2" s="1"/>
  <c r="BN28" i="2" s="1"/>
  <c r="BL27" i="2"/>
  <c r="BM27" i="2" s="1"/>
  <c r="BN27" i="2" s="1"/>
  <c r="BM26" i="2"/>
  <c r="BN26" i="2" s="1"/>
  <c r="BL26" i="2"/>
  <c r="BL25" i="2"/>
  <c r="BM25" i="2" s="1"/>
  <c r="BN25" i="2" s="1"/>
  <c r="BL24" i="2"/>
  <c r="BM24" i="2" s="1"/>
  <c r="BN24" i="2" s="1"/>
  <c r="BL23" i="2"/>
  <c r="BM23" i="2" s="1"/>
  <c r="BN23" i="2" s="1"/>
  <c r="BL22" i="2"/>
  <c r="BM22" i="2" s="1"/>
  <c r="BN22" i="2" s="1"/>
  <c r="BL21" i="2"/>
  <c r="BM21" i="2" s="1"/>
  <c r="BN21" i="2" s="1"/>
  <c r="BL20" i="2"/>
  <c r="BM20" i="2" s="1"/>
  <c r="BN20" i="2" s="1"/>
  <c r="BL19" i="2"/>
  <c r="BM19" i="2" s="1"/>
  <c r="BN19" i="2" s="1"/>
  <c r="BM18" i="2"/>
  <c r="BN18" i="2" s="1"/>
  <c r="BL18" i="2"/>
  <c r="BL17" i="2"/>
  <c r="BM17" i="2" s="1"/>
  <c r="BN17" i="2" s="1"/>
  <c r="BL16" i="2"/>
  <c r="BM16" i="2" s="1"/>
  <c r="BN16" i="2" s="1"/>
  <c r="BL15" i="2"/>
  <c r="BM15" i="2" s="1"/>
  <c r="BN15" i="2" s="1"/>
  <c r="BL14" i="2"/>
  <c r="BM14" i="2" s="1"/>
  <c r="BN14" i="2" s="1"/>
  <c r="BL13" i="2"/>
  <c r="BM13" i="2" s="1"/>
  <c r="BN13" i="2" s="1"/>
  <c r="BL12" i="2"/>
  <c r="BM12" i="2" s="1"/>
  <c r="BN12" i="2" s="1"/>
  <c r="BL11" i="2"/>
  <c r="BM11" i="2" s="1"/>
  <c r="BN11" i="2" s="1"/>
  <c r="BL10" i="2"/>
  <c r="BM10" i="2" s="1"/>
  <c r="BN10" i="2" s="1"/>
  <c r="BL9" i="2"/>
  <c r="BM9" i="2" s="1"/>
  <c r="BN9" i="2" s="1"/>
  <c r="BL8" i="2"/>
  <c r="BM8" i="2" s="1"/>
  <c r="BN8" i="2" s="1"/>
  <c r="BL7" i="2"/>
  <c r="BM7" i="2" s="1"/>
  <c r="BN7" i="2" s="1"/>
  <c r="BL6" i="2"/>
  <c r="BM6" i="2" s="1"/>
  <c r="BN6" i="2" s="1"/>
  <c r="BL5" i="2"/>
  <c r="BM5" i="2" s="1"/>
  <c r="BF34" i="2"/>
  <c r="BG34" i="2" s="1"/>
  <c r="BH34" i="2" s="1"/>
  <c r="BF33" i="2"/>
  <c r="BG33" i="2" s="1"/>
  <c r="BH33" i="2" s="1"/>
  <c r="BF32" i="2"/>
  <c r="BG32" i="2" s="1"/>
  <c r="BH32" i="2" s="1"/>
  <c r="BF31" i="2"/>
  <c r="BG31" i="2" s="1"/>
  <c r="BH31" i="2" s="1"/>
  <c r="BF30" i="2"/>
  <c r="BG30" i="2" s="1"/>
  <c r="BH30" i="2" s="1"/>
  <c r="BF29" i="2"/>
  <c r="BG29" i="2" s="1"/>
  <c r="BH29" i="2" s="1"/>
  <c r="BF28" i="2"/>
  <c r="BG28" i="2" s="1"/>
  <c r="BH28" i="2" s="1"/>
  <c r="BF27" i="2"/>
  <c r="BG27" i="2" s="1"/>
  <c r="BH27" i="2" s="1"/>
  <c r="BF26" i="2"/>
  <c r="BG26" i="2" s="1"/>
  <c r="BH26" i="2" s="1"/>
  <c r="BF25" i="2"/>
  <c r="BG25" i="2" s="1"/>
  <c r="BH25" i="2" s="1"/>
  <c r="BF24" i="2"/>
  <c r="BG24" i="2" s="1"/>
  <c r="BH24" i="2" s="1"/>
  <c r="BF23" i="2"/>
  <c r="BG23" i="2" s="1"/>
  <c r="BH23" i="2" s="1"/>
  <c r="BF22" i="2"/>
  <c r="BG22" i="2" s="1"/>
  <c r="BH22" i="2" s="1"/>
  <c r="BF21" i="2"/>
  <c r="BG21" i="2" s="1"/>
  <c r="BH21" i="2" s="1"/>
  <c r="BF20" i="2"/>
  <c r="BG20" i="2" s="1"/>
  <c r="BH20" i="2" s="1"/>
  <c r="BF19" i="2"/>
  <c r="BG19" i="2" s="1"/>
  <c r="BH19" i="2" s="1"/>
  <c r="BF18" i="2"/>
  <c r="BG18" i="2" s="1"/>
  <c r="BH18" i="2" s="1"/>
  <c r="BF17" i="2"/>
  <c r="BG17" i="2" s="1"/>
  <c r="BH17" i="2" s="1"/>
  <c r="BF16" i="2"/>
  <c r="BG16" i="2" s="1"/>
  <c r="BH16" i="2" s="1"/>
  <c r="BF15" i="2"/>
  <c r="BG15" i="2" s="1"/>
  <c r="BH15" i="2" s="1"/>
  <c r="BF14" i="2"/>
  <c r="BG14" i="2" s="1"/>
  <c r="BH14" i="2" s="1"/>
  <c r="BF13" i="2"/>
  <c r="BG13" i="2" s="1"/>
  <c r="BH13" i="2" s="1"/>
  <c r="BF12" i="2"/>
  <c r="BG12" i="2" s="1"/>
  <c r="BH12" i="2" s="1"/>
  <c r="BF11" i="2"/>
  <c r="BG11" i="2" s="1"/>
  <c r="BH11" i="2" s="1"/>
  <c r="BF10" i="2"/>
  <c r="BG10" i="2" s="1"/>
  <c r="BH10" i="2" s="1"/>
  <c r="BF9" i="2"/>
  <c r="BG9" i="2" s="1"/>
  <c r="BH9" i="2" s="1"/>
  <c r="BF8" i="2"/>
  <c r="BG8" i="2" s="1"/>
  <c r="BH8" i="2" s="1"/>
  <c r="BF7" i="2"/>
  <c r="BG7" i="2" s="1"/>
  <c r="BH7" i="2" s="1"/>
  <c r="BF6" i="2"/>
  <c r="BG6" i="2" s="1"/>
  <c r="BH6" i="2" s="1"/>
  <c r="BF5" i="2"/>
  <c r="BG5" i="2" s="1"/>
  <c r="AZ34" i="2"/>
  <c r="BA34" i="2" s="1"/>
  <c r="BB34" i="2" s="1"/>
  <c r="AZ33" i="2"/>
  <c r="BA33" i="2" s="1"/>
  <c r="BB33" i="2" s="1"/>
  <c r="AZ32" i="2"/>
  <c r="BA32" i="2" s="1"/>
  <c r="BB32" i="2" s="1"/>
  <c r="AZ31" i="2"/>
  <c r="BA31" i="2" s="1"/>
  <c r="BB31" i="2" s="1"/>
  <c r="AZ30" i="2"/>
  <c r="BA30" i="2" s="1"/>
  <c r="BB30" i="2" s="1"/>
  <c r="AZ29" i="2"/>
  <c r="BA29" i="2" s="1"/>
  <c r="BB29" i="2" s="1"/>
  <c r="AZ28" i="2"/>
  <c r="BA28" i="2" s="1"/>
  <c r="BB28" i="2" s="1"/>
  <c r="AZ27" i="2"/>
  <c r="BA27" i="2" s="1"/>
  <c r="BB27" i="2" s="1"/>
  <c r="AZ26" i="2"/>
  <c r="BA26" i="2" s="1"/>
  <c r="BB26" i="2" s="1"/>
  <c r="AZ25" i="2"/>
  <c r="BA25" i="2" s="1"/>
  <c r="BB25" i="2" s="1"/>
  <c r="AZ24" i="2"/>
  <c r="BA24" i="2" s="1"/>
  <c r="BB24" i="2" s="1"/>
  <c r="AZ23" i="2"/>
  <c r="BA23" i="2" s="1"/>
  <c r="BB23" i="2" s="1"/>
  <c r="AZ22" i="2"/>
  <c r="BA22" i="2" s="1"/>
  <c r="BB22" i="2" s="1"/>
  <c r="AZ21" i="2"/>
  <c r="BA21" i="2" s="1"/>
  <c r="BB21" i="2" s="1"/>
  <c r="AZ20" i="2"/>
  <c r="BA20" i="2" s="1"/>
  <c r="BB20" i="2" s="1"/>
  <c r="AZ19" i="2"/>
  <c r="BA19" i="2" s="1"/>
  <c r="BB19" i="2" s="1"/>
  <c r="AZ18" i="2"/>
  <c r="BA18" i="2" s="1"/>
  <c r="BB18" i="2" s="1"/>
  <c r="AZ17" i="2"/>
  <c r="BA17" i="2" s="1"/>
  <c r="BB17" i="2" s="1"/>
  <c r="AZ16" i="2"/>
  <c r="BA16" i="2" s="1"/>
  <c r="BB16" i="2" s="1"/>
  <c r="AZ15" i="2"/>
  <c r="BA15" i="2" s="1"/>
  <c r="BB15" i="2" s="1"/>
  <c r="AZ14" i="2"/>
  <c r="BA14" i="2" s="1"/>
  <c r="BB14" i="2" s="1"/>
  <c r="AZ13" i="2"/>
  <c r="BA13" i="2" s="1"/>
  <c r="BB13" i="2" s="1"/>
  <c r="AZ12" i="2"/>
  <c r="BA12" i="2" s="1"/>
  <c r="BB12" i="2" s="1"/>
  <c r="AZ11" i="2"/>
  <c r="BA11" i="2" s="1"/>
  <c r="BB11" i="2" s="1"/>
  <c r="AZ10" i="2"/>
  <c r="BA10" i="2" s="1"/>
  <c r="BB10" i="2" s="1"/>
  <c r="AZ9" i="2"/>
  <c r="BA9" i="2" s="1"/>
  <c r="BB9" i="2" s="1"/>
  <c r="AZ8" i="2"/>
  <c r="BA8" i="2" s="1"/>
  <c r="BB8" i="2" s="1"/>
  <c r="AZ7" i="2"/>
  <c r="BA7" i="2" s="1"/>
  <c r="BB7" i="2" s="1"/>
  <c r="AZ6" i="2"/>
  <c r="BA6" i="2" s="1"/>
  <c r="BB6" i="2" s="1"/>
  <c r="AZ5" i="2"/>
  <c r="BA5" i="2" s="1"/>
  <c r="AT34" i="2"/>
  <c r="AU34" i="2" s="1"/>
  <c r="AV34" i="2" s="1"/>
  <c r="AT33" i="2"/>
  <c r="AU33" i="2" s="1"/>
  <c r="AV33" i="2" s="1"/>
  <c r="AT32" i="2"/>
  <c r="AU32" i="2" s="1"/>
  <c r="AV32" i="2" s="1"/>
  <c r="AT31" i="2"/>
  <c r="AU31" i="2" s="1"/>
  <c r="AV31" i="2" s="1"/>
  <c r="AT30" i="2"/>
  <c r="AU30" i="2" s="1"/>
  <c r="AV30" i="2" s="1"/>
  <c r="AT29" i="2"/>
  <c r="AU29" i="2" s="1"/>
  <c r="AV29" i="2" s="1"/>
  <c r="AT28" i="2"/>
  <c r="AU28" i="2" s="1"/>
  <c r="AV28" i="2" s="1"/>
  <c r="AT27" i="2"/>
  <c r="AU27" i="2" s="1"/>
  <c r="AV27" i="2" s="1"/>
  <c r="AT26" i="2"/>
  <c r="AU26" i="2" s="1"/>
  <c r="AV26" i="2" s="1"/>
  <c r="AT25" i="2"/>
  <c r="AU25" i="2" s="1"/>
  <c r="AV25" i="2" s="1"/>
  <c r="AT24" i="2"/>
  <c r="AU24" i="2" s="1"/>
  <c r="AV24" i="2" s="1"/>
  <c r="AT23" i="2"/>
  <c r="AU23" i="2" s="1"/>
  <c r="AV23" i="2" s="1"/>
  <c r="AT22" i="2"/>
  <c r="AU22" i="2" s="1"/>
  <c r="AV22" i="2" s="1"/>
  <c r="AT21" i="2"/>
  <c r="AU21" i="2" s="1"/>
  <c r="AV21" i="2" s="1"/>
  <c r="AT20" i="2"/>
  <c r="AU20" i="2" s="1"/>
  <c r="AV20" i="2" s="1"/>
  <c r="AT19" i="2"/>
  <c r="AU19" i="2" s="1"/>
  <c r="AV19" i="2" s="1"/>
  <c r="AT18" i="2"/>
  <c r="AU18" i="2" s="1"/>
  <c r="AV18" i="2" s="1"/>
  <c r="AT17" i="2"/>
  <c r="AU17" i="2" s="1"/>
  <c r="AV17" i="2" s="1"/>
  <c r="AT16" i="2"/>
  <c r="AU16" i="2" s="1"/>
  <c r="AV16" i="2" s="1"/>
  <c r="AT15" i="2"/>
  <c r="AU15" i="2" s="1"/>
  <c r="AV15" i="2" s="1"/>
  <c r="AT14" i="2"/>
  <c r="AU14" i="2" s="1"/>
  <c r="AV14" i="2" s="1"/>
  <c r="AT13" i="2"/>
  <c r="AU13" i="2" s="1"/>
  <c r="AV13" i="2" s="1"/>
  <c r="AU12" i="2"/>
  <c r="AV12" i="2" s="1"/>
  <c r="AT12" i="2"/>
  <c r="AT11" i="2"/>
  <c r="AU11" i="2" s="1"/>
  <c r="AV11" i="2" s="1"/>
  <c r="AT10" i="2"/>
  <c r="AU10" i="2" s="1"/>
  <c r="AV10" i="2" s="1"/>
  <c r="AT9" i="2"/>
  <c r="AU9" i="2" s="1"/>
  <c r="AV9" i="2" s="1"/>
  <c r="AT8" i="2"/>
  <c r="AU8" i="2" s="1"/>
  <c r="AV8" i="2" s="1"/>
  <c r="AT7" i="2"/>
  <c r="AU7" i="2" s="1"/>
  <c r="AV7" i="2" s="1"/>
  <c r="AT6" i="2"/>
  <c r="AU6" i="2" s="1"/>
  <c r="AV6" i="2" s="1"/>
  <c r="AT5" i="2"/>
  <c r="AU5" i="2" s="1"/>
  <c r="AN34" i="2"/>
  <c r="AO34" i="2" s="1"/>
  <c r="AP34" i="2" s="1"/>
  <c r="AN33" i="2"/>
  <c r="AO33" i="2" s="1"/>
  <c r="AP33" i="2" s="1"/>
  <c r="AO32" i="2"/>
  <c r="AP32" i="2" s="1"/>
  <c r="AN32" i="2"/>
  <c r="AN31" i="2"/>
  <c r="AO31" i="2" s="1"/>
  <c r="AP31" i="2" s="1"/>
  <c r="AN30" i="2"/>
  <c r="AO30" i="2" s="1"/>
  <c r="AP30" i="2" s="1"/>
  <c r="AN29" i="2"/>
  <c r="AO29" i="2" s="1"/>
  <c r="AP29" i="2" s="1"/>
  <c r="AO28" i="2"/>
  <c r="AP28" i="2" s="1"/>
  <c r="AN28" i="2"/>
  <c r="AN27" i="2"/>
  <c r="AO27" i="2" s="1"/>
  <c r="AP27" i="2" s="1"/>
  <c r="AN26" i="2"/>
  <c r="AO26" i="2" s="1"/>
  <c r="AP26" i="2" s="1"/>
  <c r="AN25" i="2"/>
  <c r="AO25" i="2" s="1"/>
  <c r="AP25" i="2" s="1"/>
  <c r="AN24" i="2"/>
  <c r="AO24" i="2" s="1"/>
  <c r="AP24" i="2" s="1"/>
  <c r="AN23" i="2"/>
  <c r="AO23" i="2" s="1"/>
  <c r="AP23" i="2" s="1"/>
  <c r="AN22" i="2"/>
  <c r="AO22" i="2" s="1"/>
  <c r="AP22" i="2" s="1"/>
  <c r="AN21" i="2"/>
  <c r="AO21" i="2" s="1"/>
  <c r="AP21" i="2" s="1"/>
  <c r="AN20" i="2"/>
  <c r="AO20" i="2" s="1"/>
  <c r="AP20" i="2" s="1"/>
  <c r="AN19" i="2"/>
  <c r="AO19" i="2" s="1"/>
  <c r="AP19" i="2" s="1"/>
  <c r="AN18" i="2"/>
  <c r="AO18" i="2" s="1"/>
  <c r="AP18" i="2" s="1"/>
  <c r="AN17" i="2"/>
  <c r="AO17" i="2" s="1"/>
  <c r="AP17" i="2" s="1"/>
  <c r="AN16" i="2"/>
  <c r="AO16" i="2" s="1"/>
  <c r="AP16" i="2" s="1"/>
  <c r="AN15" i="2"/>
  <c r="AO15" i="2" s="1"/>
  <c r="AP15" i="2" s="1"/>
  <c r="AN14" i="2"/>
  <c r="AO14" i="2" s="1"/>
  <c r="AP14" i="2" s="1"/>
  <c r="AN13" i="2"/>
  <c r="AO13" i="2" s="1"/>
  <c r="AP13" i="2" s="1"/>
  <c r="AO12" i="2"/>
  <c r="AP12" i="2" s="1"/>
  <c r="AN12" i="2"/>
  <c r="AN11" i="2"/>
  <c r="AO11" i="2" s="1"/>
  <c r="AP11" i="2" s="1"/>
  <c r="AN10" i="2"/>
  <c r="AO10" i="2" s="1"/>
  <c r="AP10" i="2" s="1"/>
  <c r="AN9" i="2"/>
  <c r="AO9" i="2" s="1"/>
  <c r="AP9" i="2" s="1"/>
  <c r="AN8" i="2"/>
  <c r="AO8" i="2" s="1"/>
  <c r="AP8" i="2" s="1"/>
  <c r="AN7" i="2"/>
  <c r="AO7" i="2" s="1"/>
  <c r="AP7" i="2" s="1"/>
  <c r="AN6" i="2"/>
  <c r="AO6" i="2" s="1"/>
  <c r="AP6" i="2" s="1"/>
  <c r="AN5" i="2"/>
  <c r="AO5" i="2" s="1"/>
  <c r="AH34" i="2"/>
  <c r="AI34" i="2" s="1"/>
  <c r="AJ34" i="2" s="1"/>
  <c r="AH33" i="2"/>
  <c r="AI33" i="2" s="1"/>
  <c r="AJ33" i="2" s="1"/>
  <c r="AH32" i="2"/>
  <c r="AI32" i="2" s="1"/>
  <c r="AJ32" i="2" s="1"/>
  <c r="AH31" i="2"/>
  <c r="AI31" i="2" s="1"/>
  <c r="AJ31" i="2" s="1"/>
  <c r="AH30" i="2"/>
  <c r="AI30" i="2" s="1"/>
  <c r="AJ30" i="2" s="1"/>
  <c r="AH29" i="2"/>
  <c r="AI29" i="2" s="1"/>
  <c r="AJ29" i="2" s="1"/>
  <c r="AH28" i="2"/>
  <c r="AI28" i="2" s="1"/>
  <c r="AJ28" i="2" s="1"/>
  <c r="AH27" i="2"/>
  <c r="AI27" i="2" s="1"/>
  <c r="AJ27" i="2" s="1"/>
  <c r="AH26" i="2"/>
  <c r="AI26" i="2" s="1"/>
  <c r="AJ26" i="2" s="1"/>
  <c r="AH25" i="2"/>
  <c r="AI25" i="2" s="1"/>
  <c r="AJ25" i="2" s="1"/>
  <c r="AH24" i="2"/>
  <c r="AI24" i="2" s="1"/>
  <c r="AJ24" i="2" s="1"/>
  <c r="AH23" i="2"/>
  <c r="AI23" i="2" s="1"/>
  <c r="AJ23" i="2" s="1"/>
  <c r="AH22" i="2"/>
  <c r="AI22" i="2" s="1"/>
  <c r="AJ22" i="2" s="1"/>
  <c r="AH21" i="2"/>
  <c r="AI21" i="2" s="1"/>
  <c r="AJ21" i="2" s="1"/>
  <c r="AH20" i="2"/>
  <c r="AI20" i="2" s="1"/>
  <c r="AJ20" i="2" s="1"/>
  <c r="AH19" i="2"/>
  <c r="AI19" i="2" s="1"/>
  <c r="AJ19" i="2" s="1"/>
  <c r="AH18" i="2"/>
  <c r="AI18" i="2" s="1"/>
  <c r="AJ18" i="2" s="1"/>
  <c r="AH17" i="2"/>
  <c r="AI17" i="2" s="1"/>
  <c r="AJ17" i="2" s="1"/>
  <c r="AH16" i="2"/>
  <c r="AI16" i="2" s="1"/>
  <c r="AJ16" i="2" s="1"/>
  <c r="AH15" i="2"/>
  <c r="AI15" i="2" s="1"/>
  <c r="AJ15" i="2" s="1"/>
  <c r="AH14" i="2"/>
  <c r="AI14" i="2" s="1"/>
  <c r="AJ14" i="2" s="1"/>
  <c r="AH13" i="2"/>
  <c r="AI13" i="2" s="1"/>
  <c r="AJ13" i="2" s="1"/>
  <c r="AI12" i="2"/>
  <c r="AJ12" i="2" s="1"/>
  <c r="AH12" i="2"/>
  <c r="AH11" i="2"/>
  <c r="AI11" i="2" s="1"/>
  <c r="AJ11" i="2" s="1"/>
  <c r="AH10" i="2"/>
  <c r="AI10" i="2" s="1"/>
  <c r="AJ10" i="2" s="1"/>
  <c r="AH9" i="2"/>
  <c r="AI9" i="2" s="1"/>
  <c r="AJ9" i="2" s="1"/>
  <c r="AH8" i="2"/>
  <c r="AI8" i="2" s="1"/>
  <c r="AJ8" i="2" s="1"/>
  <c r="AH7" i="2"/>
  <c r="AI7" i="2" s="1"/>
  <c r="AJ7" i="2" s="1"/>
  <c r="AH6" i="2"/>
  <c r="AI6" i="2" s="1"/>
  <c r="AJ6" i="2" s="1"/>
  <c r="AH5" i="2"/>
  <c r="AI5" i="2" s="1"/>
  <c r="AB34" i="2"/>
  <c r="AC34" i="2" s="1"/>
  <c r="AD34" i="2" s="1"/>
  <c r="AC33" i="2"/>
  <c r="AD33" i="2" s="1"/>
  <c r="AB33" i="2"/>
  <c r="AB32" i="2"/>
  <c r="AC32" i="2" s="1"/>
  <c r="AD32" i="2" s="1"/>
  <c r="AB31" i="2"/>
  <c r="AC31" i="2" s="1"/>
  <c r="AD31" i="2" s="1"/>
  <c r="AB30" i="2"/>
  <c r="AC30" i="2" s="1"/>
  <c r="AD30" i="2" s="1"/>
  <c r="AB29" i="2"/>
  <c r="AC29" i="2" s="1"/>
  <c r="AD29" i="2" s="1"/>
  <c r="AB28" i="2"/>
  <c r="AC28" i="2" s="1"/>
  <c r="AD28" i="2" s="1"/>
  <c r="AB27" i="2"/>
  <c r="AC27" i="2" s="1"/>
  <c r="AD27" i="2" s="1"/>
  <c r="AB26" i="2"/>
  <c r="AC26" i="2" s="1"/>
  <c r="AD26" i="2" s="1"/>
  <c r="AB25" i="2"/>
  <c r="AC25" i="2" s="1"/>
  <c r="AD25" i="2" s="1"/>
  <c r="AC24" i="2"/>
  <c r="AD24" i="2" s="1"/>
  <c r="AB24" i="2"/>
  <c r="AB23" i="2"/>
  <c r="AC23" i="2" s="1"/>
  <c r="AD23" i="2" s="1"/>
  <c r="AB22" i="2"/>
  <c r="AC22" i="2" s="1"/>
  <c r="AD22" i="2" s="1"/>
  <c r="AB21" i="2"/>
  <c r="AC21" i="2" s="1"/>
  <c r="AD21" i="2" s="1"/>
  <c r="AB20" i="2"/>
  <c r="AC20" i="2" s="1"/>
  <c r="AD20" i="2" s="1"/>
  <c r="AB19" i="2"/>
  <c r="AC19" i="2" s="1"/>
  <c r="AD19" i="2" s="1"/>
  <c r="AB18" i="2"/>
  <c r="AC18" i="2" s="1"/>
  <c r="AD18" i="2" s="1"/>
  <c r="AC17" i="2"/>
  <c r="AD17" i="2" s="1"/>
  <c r="AB17" i="2"/>
  <c r="AB16" i="2"/>
  <c r="AC16" i="2" s="1"/>
  <c r="AD16" i="2" s="1"/>
  <c r="AB15" i="2"/>
  <c r="AC15" i="2" s="1"/>
  <c r="AD15" i="2" s="1"/>
  <c r="AB14" i="2"/>
  <c r="AC14" i="2" s="1"/>
  <c r="AD14" i="2" s="1"/>
  <c r="AB13" i="2"/>
  <c r="AC13" i="2" s="1"/>
  <c r="AD13" i="2" s="1"/>
  <c r="AB12" i="2"/>
  <c r="AC12" i="2" s="1"/>
  <c r="AD12" i="2" s="1"/>
  <c r="AB11" i="2"/>
  <c r="AC11" i="2" s="1"/>
  <c r="AD11" i="2" s="1"/>
  <c r="AB10" i="2"/>
  <c r="AC10" i="2" s="1"/>
  <c r="AD10" i="2" s="1"/>
  <c r="AB9" i="2"/>
  <c r="AC9" i="2" s="1"/>
  <c r="AD9" i="2" s="1"/>
  <c r="AC8" i="2"/>
  <c r="AD8" i="2" s="1"/>
  <c r="AB8" i="2"/>
  <c r="AB7" i="2"/>
  <c r="AC7" i="2" s="1"/>
  <c r="AD7" i="2" s="1"/>
  <c r="AB6" i="2"/>
  <c r="AC6" i="2" s="1"/>
  <c r="AD6" i="2" s="1"/>
  <c r="AB5" i="2"/>
  <c r="AC5" i="2" s="1"/>
  <c r="V34" i="2"/>
  <c r="W34" i="2" s="1"/>
  <c r="X34" i="2" s="1"/>
  <c r="V33" i="2"/>
  <c r="W33" i="2" s="1"/>
  <c r="X33" i="2" s="1"/>
  <c r="V32" i="2"/>
  <c r="W32" i="2" s="1"/>
  <c r="X32" i="2" s="1"/>
  <c r="V31" i="2"/>
  <c r="W31" i="2" s="1"/>
  <c r="X31" i="2" s="1"/>
  <c r="W30" i="2"/>
  <c r="X30" i="2" s="1"/>
  <c r="V30" i="2"/>
  <c r="V29" i="2"/>
  <c r="W29" i="2" s="1"/>
  <c r="X29" i="2" s="1"/>
  <c r="V28" i="2"/>
  <c r="W28" i="2" s="1"/>
  <c r="X28" i="2" s="1"/>
  <c r="V27" i="2"/>
  <c r="W27" i="2" s="1"/>
  <c r="X27" i="2" s="1"/>
  <c r="V26" i="2"/>
  <c r="W26" i="2" s="1"/>
  <c r="X26" i="2" s="1"/>
  <c r="V25" i="2"/>
  <c r="W25" i="2" s="1"/>
  <c r="X25" i="2" s="1"/>
  <c r="V24" i="2"/>
  <c r="W24" i="2" s="1"/>
  <c r="X24" i="2" s="1"/>
  <c r="V23" i="2"/>
  <c r="W23" i="2" s="1"/>
  <c r="X23" i="2" s="1"/>
  <c r="V22" i="2"/>
  <c r="W22" i="2" s="1"/>
  <c r="X22" i="2" s="1"/>
  <c r="V21" i="2"/>
  <c r="W21" i="2" s="1"/>
  <c r="X21" i="2" s="1"/>
  <c r="V20" i="2"/>
  <c r="W20" i="2" s="1"/>
  <c r="X20" i="2" s="1"/>
  <c r="V19" i="2"/>
  <c r="W19" i="2" s="1"/>
  <c r="X19" i="2" s="1"/>
  <c r="V18" i="2"/>
  <c r="W18" i="2" s="1"/>
  <c r="X18" i="2" s="1"/>
  <c r="V17" i="2"/>
  <c r="W17" i="2" s="1"/>
  <c r="X17" i="2" s="1"/>
  <c r="V16" i="2"/>
  <c r="W16" i="2" s="1"/>
  <c r="X16" i="2" s="1"/>
  <c r="V15" i="2"/>
  <c r="W15" i="2" s="1"/>
  <c r="X15" i="2" s="1"/>
  <c r="V14" i="2"/>
  <c r="W14" i="2" s="1"/>
  <c r="X14" i="2" s="1"/>
  <c r="V13" i="2"/>
  <c r="W13" i="2" s="1"/>
  <c r="X13" i="2" s="1"/>
  <c r="V12" i="2"/>
  <c r="W12" i="2" s="1"/>
  <c r="X12" i="2" s="1"/>
  <c r="V11" i="2"/>
  <c r="W11" i="2" s="1"/>
  <c r="X11" i="2" s="1"/>
  <c r="W10" i="2"/>
  <c r="X10" i="2" s="1"/>
  <c r="V10" i="2"/>
  <c r="V9" i="2"/>
  <c r="W9" i="2" s="1"/>
  <c r="X9" i="2" s="1"/>
  <c r="V8" i="2"/>
  <c r="W8" i="2" s="1"/>
  <c r="X8" i="2" s="1"/>
  <c r="V7" i="2"/>
  <c r="W7" i="2" s="1"/>
  <c r="X7" i="2" s="1"/>
  <c r="V6" i="2"/>
  <c r="W6" i="2" s="1"/>
  <c r="X6" i="2" s="1"/>
  <c r="V5" i="2"/>
  <c r="W5" i="2" s="1"/>
  <c r="P34" i="2"/>
  <c r="Q34" i="2" s="1"/>
  <c r="R34" i="2" s="1"/>
  <c r="P33" i="2"/>
  <c r="Q33" i="2" s="1"/>
  <c r="R33" i="2" s="1"/>
  <c r="P32" i="2"/>
  <c r="Q32" i="2" s="1"/>
  <c r="R32" i="2" s="1"/>
  <c r="P31" i="2"/>
  <c r="Q31" i="2" s="1"/>
  <c r="R31" i="2" s="1"/>
  <c r="P30" i="2"/>
  <c r="Q30" i="2" s="1"/>
  <c r="R30" i="2" s="1"/>
  <c r="P29" i="2"/>
  <c r="Q29" i="2" s="1"/>
  <c r="R29" i="2" s="1"/>
  <c r="P28" i="2"/>
  <c r="Q28" i="2" s="1"/>
  <c r="R28" i="2" s="1"/>
  <c r="P27" i="2"/>
  <c r="Q27" i="2" s="1"/>
  <c r="R27" i="2" s="1"/>
  <c r="P26" i="2"/>
  <c r="Q26" i="2" s="1"/>
  <c r="R26" i="2" s="1"/>
  <c r="P25" i="2"/>
  <c r="Q25" i="2" s="1"/>
  <c r="R25" i="2" s="1"/>
  <c r="P24" i="2"/>
  <c r="Q24" i="2" s="1"/>
  <c r="R24" i="2" s="1"/>
  <c r="P23" i="2"/>
  <c r="Q23" i="2" s="1"/>
  <c r="R23" i="2" s="1"/>
  <c r="P22" i="2"/>
  <c r="Q22" i="2" s="1"/>
  <c r="R22" i="2" s="1"/>
  <c r="P21" i="2"/>
  <c r="Q21" i="2" s="1"/>
  <c r="R21" i="2" s="1"/>
  <c r="P20" i="2"/>
  <c r="Q20" i="2" s="1"/>
  <c r="R20" i="2" s="1"/>
  <c r="P19" i="2"/>
  <c r="Q19" i="2" s="1"/>
  <c r="R19" i="2" s="1"/>
  <c r="P18" i="2"/>
  <c r="Q18" i="2" s="1"/>
  <c r="R18" i="2" s="1"/>
  <c r="P17" i="2"/>
  <c r="Q17" i="2" s="1"/>
  <c r="R17" i="2" s="1"/>
  <c r="P16" i="2"/>
  <c r="Q16" i="2" s="1"/>
  <c r="R16" i="2" s="1"/>
  <c r="P15" i="2"/>
  <c r="Q15" i="2" s="1"/>
  <c r="R15" i="2" s="1"/>
  <c r="P14" i="2"/>
  <c r="Q14" i="2" s="1"/>
  <c r="R14" i="2" s="1"/>
  <c r="P13" i="2"/>
  <c r="Q13" i="2" s="1"/>
  <c r="R13" i="2" s="1"/>
  <c r="Q12" i="2"/>
  <c r="R12" i="2" s="1"/>
  <c r="P12" i="2"/>
  <c r="P11" i="2"/>
  <c r="Q11" i="2" s="1"/>
  <c r="R11" i="2" s="1"/>
  <c r="P10" i="2"/>
  <c r="Q10" i="2" s="1"/>
  <c r="R10" i="2" s="1"/>
  <c r="P9" i="2"/>
  <c r="Q9" i="2" s="1"/>
  <c r="R9" i="2" s="1"/>
  <c r="P8" i="2"/>
  <c r="Q8" i="2" s="1"/>
  <c r="R8" i="2" s="1"/>
  <c r="P7" i="2"/>
  <c r="Q7" i="2" s="1"/>
  <c r="R7" i="2" s="1"/>
  <c r="P6" i="2"/>
  <c r="Q6" i="2" s="1"/>
  <c r="R6" i="2" s="1"/>
  <c r="P5" i="2"/>
  <c r="Q5" i="2" s="1"/>
  <c r="J34" i="2"/>
  <c r="K34" i="2" s="1"/>
  <c r="L34" i="2" s="1"/>
  <c r="J33" i="2"/>
  <c r="K33" i="2" s="1"/>
  <c r="L33" i="2" s="1"/>
  <c r="J32" i="2"/>
  <c r="K32" i="2" s="1"/>
  <c r="L32" i="2" s="1"/>
  <c r="J31" i="2"/>
  <c r="K31" i="2" s="1"/>
  <c r="L31" i="2" s="1"/>
  <c r="J30" i="2"/>
  <c r="K30" i="2" s="1"/>
  <c r="L30" i="2" s="1"/>
  <c r="J29" i="2"/>
  <c r="K29" i="2" s="1"/>
  <c r="L29" i="2" s="1"/>
  <c r="J28" i="2"/>
  <c r="K28" i="2" s="1"/>
  <c r="L28" i="2" s="1"/>
  <c r="J27" i="2"/>
  <c r="K27" i="2" s="1"/>
  <c r="L27" i="2" s="1"/>
  <c r="J26" i="2"/>
  <c r="K26" i="2" s="1"/>
  <c r="L26" i="2" s="1"/>
  <c r="J25" i="2"/>
  <c r="K25" i="2" s="1"/>
  <c r="L25" i="2" s="1"/>
  <c r="J24" i="2"/>
  <c r="K24" i="2" s="1"/>
  <c r="L24" i="2" s="1"/>
  <c r="J23" i="2"/>
  <c r="K23" i="2" s="1"/>
  <c r="L23" i="2" s="1"/>
  <c r="J22" i="2"/>
  <c r="K22" i="2" s="1"/>
  <c r="L22" i="2" s="1"/>
  <c r="J21" i="2"/>
  <c r="K21" i="2" s="1"/>
  <c r="L21" i="2" s="1"/>
  <c r="K20" i="2"/>
  <c r="L20" i="2" s="1"/>
  <c r="J20" i="2"/>
  <c r="J19" i="2"/>
  <c r="K19" i="2" s="1"/>
  <c r="L19" i="2" s="1"/>
  <c r="J18" i="2"/>
  <c r="K18" i="2" s="1"/>
  <c r="L18" i="2" s="1"/>
  <c r="J17" i="2"/>
  <c r="K17" i="2" s="1"/>
  <c r="L17" i="2" s="1"/>
  <c r="K16" i="2"/>
  <c r="L16" i="2" s="1"/>
  <c r="J16" i="2"/>
  <c r="J15" i="2"/>
  <c r="K15" i="2" s="1"/>
  <c r="L15" i="2" s="1"/>
  <c r="J14" i="2"/>
  <c r="K14" i="2" s="1"/>
  <c r="L14" i="2" s="1"/>
  <c r="J13" i="2"/>
  <c r="K13" i="2" s="1"/>
  <c r="L13" i="2" s="1"/>
  <c r="K12" i="2"/>
  <c r="L12" i="2" s="1"/>
  <c r="J12" i="2"/>
  <c r="J11" i="2"/>
  <c r="K11" i="2" s="1"/>
  <c r="L11" i="2" s="1"/>
  <c r="J10" i="2"/>
  <c r="K10" i="2" s="1"/>
  <c r="L10" i="2" s="1"/>
  <c r="J9" i="2"/>
  <c r="K9" i="2" s="1"/>
  <c r="L9" i="2" s="1"/>
  <c r="J8" i="2"/>
  <c r="K8" i="2" s="1"/>
  <c r="L8" i="2" s="1"/>
  <c r="J7" i="2"/>
  <c r="K7" i="2" s="1"/>
  <c r="L7" i="2" s="1"/>
  <c r="J6" i="2"/>
  <c r="K6" i="2" s="1"/>
  <c r="L6" i="2" s="1"/>
  <c r="J5" i="2"/>
  <c r="K5" i="2" s="1"/>
  <c r="E16" i="2"/>
  <c r="F16" i="2" s="1"/>
  <c r="D8" i="2"/>
  <c r="E8" i="2" s="1"/>
  <c r="F8" i="2" s="1"/>
  <c r="D9" i="2"/>
  <c r="E9" i="2" s="1"/>
  <c r="F9" i="2" s="1"/>
  <c r="D10" i="2"/>
  <c r="E10" i="2" s="1"/>
  <c r="F10" i="2" s="1"/>
  <c r="D11" i="2"/>
  <c r="E11" i="2" s="1"/>
  <c r="F11" i="2" s="1"/>
  <c r="D12" i="2"/>
  <c r="E12" i="2" s="1"/>
  <c r="F12" i="2" s="1"/>
  <c r="D13" i="2"/>
  <c r="E13" i="2" s="1"/>
  <c r="F13" i="2" s="1"/>
  <c r="D14" i="2"/>
  <c r="E14" i="2" s="1"/>
  <c r="F14" i="2" s="1"/>
  <c r="D15" i="2"/>
  <c r="E15" i="2" s="1"/>
  <c r="F15" i="2" s="1"/>
  <c r="D16" i="2"/>
  <c r="D17" i="2"/>
  <c r="E17" i="2" s="1"/>
  <c r="F17" i="2" s="1"/>
  <c r="D18" i="2"/>
  <c r="E18" i="2" s="1"/>
  <c r="F18" i="2" s="1"/>
  <c r="D19" i="2"/>
  <c r="E19" i="2" s="1"/>
  <c r="F19" i="2" s="1"/>
  <c r="D20" i="2"/>
  <c r="E20" i="2" s="1"/>
  <c r="F20" i="2" s="1"/>
  <c r="D21" i="2"/>
  <c r="E21" i="2" s="1"/>
  <c r="F21" i="2" s="1"/>
  <c r="D22" i="2"/>
  <c r="E22" i="2" s="1"/>
  <c r="F22" i="2" s="1"/>
  <c r="D23" i="2"/>
  <c r="E23" i="2" s="1"/>
  <c r="F23" i="2" s="1"/>
  <c r="D24" i="2"/>
  <c r="E24" i="2" s="1"/>
  <c r="F24" i="2" s="1"/>
  <c r="D25" i="2"/>
  <c r="E25" i="2" s="1"/>
  <c r="F25" i="2" s="1"/>
  <c r="D26" i="2"/>
  <c r="E26" i="2" s="1"/>
  <c r="F26" i="2" s="1"/>
  <c r="D27" i="2"/>
  <c r="E27" i="2" s="1"/>
  <c r="F27" i="2" s="1"/>
  <c r="D28" i="2"/>
  <c r="E28" i="2" s="1"/>
  <c r="F28" i="2" s="1"/>
  <c r="D29" i="2"/>
  <c r="E29" i="2" s="1"/>
  <c r="F29" i="2" s="1"/>
  <c r="D30" i="2"/>
  <c r="E30" i="2" s="1"/>
  <c r="F30" i="2" s="1"/>
  <c r="D31" i="2"/>
  <c r="E31" i="2" s="1"/>
  <c r="F31" i="2" s="1"/>
  <c r="D32" i="2"/>
  <c r="E32" i="2" s="1"/>
  <c r="F32" i="2" s="1"/>
  <c r="D33" i="2"/>
  <c r="E33" i="2" s="1"/>
  <c r="F33" i="2" s="1"/>
  <c r="D34" i="2"/>
  <c r="E34" i="2" s="1"/>
  <c r="F34" i="2" s="1"/>
  <c r="D6" i="2"/>
  <c r="E6" i="2" s="1"/>
  <c r="F6" i="2" s="1"/>
  <c r="D7" i="2"/>
  <c r="E7" i="2" s="1"/>
  <c r="F7" i="2" s="1"/>
  <c r="D5" i="2"/>
  <c r="E5" i="2" s="1"/>
  <c r="F5" i="2" s="1"/>
  <c r="J5" i="3" l="1"/>
  <c r="J4" i="3"/>
  <c r="J8" i="3"/>
  <c r="J7" i="3"/>
  <c r="E24" i="3"/>
  <c r="F27" i="3"/>
  <c r="J16" i="3"/>
  <c r="J3" i="3"/>
  <c r="J19" i="3"/>
  <c r="J15" i="3"/>
  <c r="G24" i="3"/>
  <c r="F30" i="3" s="1"/>
  <c r="J12" i="3"/>
  <c r="J18" i="3"/>
  <c r="J21" i="3"/>
  <c r="J14" i="3"/>
  <c r="J9" i="3"/>
  <c r="J6" i="3"/>
  <c r="J17" i="3"/>
  <c r="J22" i="3"/>
  <c r="BK37" i="2"/>
  <c r="BN5" i="2"/>
  <c r="BN37" i="2" s="1"/>
  <c r="BE37" i="2"/>
  <c r="BH5" i="2"/>
  <c r="BH37" i="2" s="1"/>
  <c r="BB5" i="2"/>
  <c r="BB37" i="2" s="1"/>
  <c r="AY37" i="2"/>
  <c r="AS37" i="2"/>
  <c r="AV5" i="2"/>
  <c r="AV37" i="2" s="1"/>
  <c r="AP5" i="2"/>
  <c r="AP37" i="2" s="1"/>
  <c r="AM37" i="2"/>
  <c r="AG37" i="2"/>
  <c r="AJ5" i="2"/>
  <c r="AJ37" i="2" s="1"/>
  <c r="AD5" i="2"/>
  <c r="AD37" i="2" s="1"/>
  <c r="AA37" i="2"/>
  <c r="U37" i="2"/>
  <c r="X5" i="2"/>
  <c r="X37" i="2" s="1"/>
  <c r="O37" i="2"/>
  <c r="R5" i="2"/>
  <c r="R37" i="2" s="1"/>
  <c r="I37" i="2"/>
  <c r="L5" i="2"/>
  <c r="L37" i="2" s="1"/>
  <c r="F37" i="2"/>
  <c r="C37" i="2"/>
  <c r="C43" i="2" l="1"/>
  <c r="F39" i="2"/>
  <c r="C42" i="2"/>
  <c r="J24" i="3"/>
  <c r="F28" i="3"/>
  <c r="BN39" i="2"/>
  <c r="BK39" i="2"/>
  <c r="BH39" i="2"/>
  <c r="BE39" i="2"/>
  <c r="BB39" i="2"/>
  <c r="AY39" i="2"/>
  <c r="AV39" i="2"/>
  <c r="AS39" i="2"/>
  <c r="AP39" i="2"/>
  <c r="AM39" i="2"/>
  <c r="AJ39" i="2"/>
  <c r="AG39" i="2"/>
  <c r="AD39" i="2"/>
  <c r="AA39" i="2"/>
  <c r="X39" i="2"/>
  <c r="U39" i="2"/>
  <c r="R39" i="2"/>
  <c r="O39" i="2"/>
  <c r="L39" i="2"/>
  <c r="I39" i="2"/>
  <c r="C39" i="2"/>
  <c r="C44" i="1" l="1"/>
  <c r="C44" i="2"/>
  <c r="C46" i="2"/>
</calcChain>
</file>

<file path=xl/sharedStrings.xml><?xml version="1.0" encoding="utf-8"?>
<sst xmlns="http://schemas.openxmlformats.org/spreadsheetml/2006/main" count="2076" uniqueCount="150">
  <si>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</si>
  <si>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</si>
  <si>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</si>
  <si>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</si>
  <si>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</si>
  <si>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 xml:space="preserve">Totales </t>
  </si>
  <si>
    <t>IVA</t>
  </si>
  <si>
    <t xml:space="preserve">Total Factura </t>
  </si>
  <si>
    <t xml:space="preserve">Base de retención </t>
  </si>
  <si>
    <t xml:space="preserve">Ingresos de Terceros </t>
  </si>
  <si>
    <t xml:space="preserve">Numero de Factura </t>
  </si>
  <si>
    <t xml:space="preserve">Proveedor </t>
  </si>
  <si>
    <t>Subtotal General</t>
  </si>
  <si>
    <t xml:space="preserve">IVA General </t>
  </si>
  <si>
    <t xml:space="preserve">Total General </t>
  </si>
  <si>
    <t>Base Retención</t>
  </si>
  <si>
    <t xml:space="preserve">Valor total Con IVA </t>
  </si>
  <si>
    <t xml:space="preserve">Tarifa </t>
  </si>
  <si>
    <t xml:space="preserve">Ingreso Propio </t>
  </si>
  <si>
    <t xml:space="preserve">Tasa </t>
  </si>
  <si>
    <t xml:space="preserve">Descuento </t>
  </si>
  <si>
    <t xml:space="preserve">Numero Factura </t>
  </si>
  <si>
    <t xml:space="preserve">Total </t>
  </si>
  <si>
    <t>Total IVA</t>
  </si>
  <si>
    <t xml:space="preserve">Base Reteiva </t>
  </si>
  <si>
    <t xml:space="preserve">Base Rentefuente </t>
  </si>
  <si>
    <t xml:space="preserve"> </t>
  </si>
  <si>
    <t>PROFAMILIAR</t>
  </si>
  <si>
    <t>DP1156438</t>
  </si>
  <si>
    <t>DP1156439</t>
  </si>
  <si>
    <t>DP1156440</t>
  </si>
  <si>
    <t>DP11 57113</t>
  </si>
  <si>
    <t>DP11 57019</t>
  </si>
  <si>
    <t>DP11 57021</t>
  </si>
  <si>
    <t>DP1157072</t>
  </si>
  <si>
    <t>DP1157070</t>
  </si>
  <si>
    <t>DP1157025</t>
  </si>
  <si>
    <t>DP1157366</t>
  </si>
  <si>
    <t>DP11 57304</t>
  </si>
  <si>
    <t>DP1157303</t>
  </si>
  <si>
    <t>DP1157294</t>
  </si>
  <si>
    <t>DP1157293</t>
  </si>
  <si>
    <t>DP1157289</t>
  </si>
  <si>
    <t>DP1157553</t>
  </si>
  <si>
    <t>DP1157802</t>
  </si>
  <si>
    <t>DP1157773</t>
  </si>
  <si>
    <t>DP1157539</t>
  </si>
  <si>
    <t>DP1157824</t>
  </si>
  <si>
    <t>DP1157563</t>
  </si>
  <si>
    <t>DP1157765</t>
  </si>
  <si>
    <t>DP1157905</t>
  </si>
  <si>
    <t>DP1157820</t>
  </si>
  <si>
    <t>DP1159744</t>
  </si>
  <si>
    <t>DP1158485</t>
  </si>
  <si>
    <t>DP1158623</t>
  </si>
  <si>
    <t>DP1158994</t>
  </si>
  <si>
    <t>DP1158489</t>
  </si>
  <si>
    <t>DP11 58492</t>
  </si>
  <si>
    <t>DP1158510</t>
  </si>
  <si>
    <t>DP11 58515</t>
  </si>
  <si>
    <t>DP11 58514</t>
  </si>
  <si>
    <t>DP11 58685</t>
  </si>
  <si>
    <t>DP1158626</t>
  </si>
  <si>
    <t>DP1158692</t>
  </si>
  <si>
    <t>DP1158687</t>
  </si>
  <si>
    <t>DP1158737</t>
  </si>
  <si>
    <t>DP1159013</t>
  </si>
  <si>
    <t>DP1158741</t>
  </si>
  <si>
    <t>DP1158736</t>
  </si>
  <si>
    <t>DP1158955</t>
  </si>
  <si>
    <t>DP1158964</t>
  </si>
  <si>
    <t>DP1159183</t>
  </si>
  <si>
    <t>DP1159182</t>
  </si>
  <si>
    <t>DP1159090</t>
  </si>
  <si>
    <t>DP1159093</t>
  </si>
  <si>
    <t>DP1159157</t>
  </si>
  <si>
    <t>DP1159189</t>
  </si>
  <si>
    <t>DP1159188</t>
  </si>
  <si>
    <t>DP1159171</t>
  </si>
  <si>
    <t>DP11 59165</t>
  </si>
  <si>
    <t>DP1159258</t>
  </si>
  <si>
    <t>DP1159711</t>
  </si>
  <si>
    <t>DP1159233</t>
  </si>
  <si>
    <t>DP1159229</t>
  </si>
  <si>
    <t>DP1159405</t>
  </si>
  <si>
    <t>DP11 59406</t>
  </si>
  <si>
    <t>DP11 59408</t>
  </si>
  <si>
    <t>DP1159412</t>
  </si>
  <si>
    <t>DP1159413</t>
  </si>
  <si>
    <t>DP1159428</t>
  </si>
  <si>
    <t>DP1160000</t>
  </si>
  <si>
    <t>DP1159719</t>
  </si>
  <si>
    <t>DP1159969</t>
  </si>
  <si>
    <t>DP1159941</t>
  </si>
  <si>
    <t>DP1160183</t>
  </si>
  <si>
    <t>DP1159945</t>
  </si>
  <si>
    <t>DP1159944</t>
  </si>
  <si>
    <t>DP1160180</t>
  </si>
  <si>
    <t>DP1159947</t>
  </si>
  <si>
    <t>DP1160215</t>
  </si>
  <si>
    <t>DP1159971</t>
  </si>
  <si>
    <t>DP1160354</t>
  </si>
  <si>
    <t>DP1159986</t>
  </si>
  <si>
    <t>DP1160118</t>
  </si>
  <si>
    <t>DP1160121</t>
  </si>
  <si>
    <t>DP1160131</t>
  </si>
  <si>
    <t>DP11 60429</t>
  </si>
  <si>
    <t>DP1160147</t>
  </si>
  <si>
    <t>DP1160161</t>
  </si>
  <si>
    <t>DP1160214</t>
  </si>
  <si>
    <t>DP1160150</t>
  </si>
  <si>
    <t>DP1160351</t>
  </si>
  <si>
    <t>DP1160348</t>
  </si>
  <si>
    <t>DP1160377</t>
  </si>
  <si>
    <t>DP1160612</t>
  </si>
  <si>
    <t>DP1161985</t>
  </si>
  <si>
    <t>DP1160776</t>
  </si>
  <si>
    <t>DP1161039</t>
  </si>
  <si>
    <t>DP1160580</t>
  </si>
  <si>
    <t>DP1160815</t>
  </si>
  <si>
    <t>DP1160601</t>
  </si>
  <si>
    <t>DP11 60675</t>
  </si>
  <si>
    <t>DP1160576</t>
  </si>
  <si>
    <t>DP1160578</t>
  </si>
  <si>
    <t>DP11 60813</t>
  </si>
  <si>
    <t>DP1160607</t>
  </si>
  <si>
    <t>DP1160842</t>
  </si>
  <si>
    <t>DP1160616</t>
  </si>
  <si>
    <t>DP1160594</t>
  </si>
  <si>
    <t>DP11 60777</t>
  </si>
  <si>
    <t>DP1160800</t>
  </si>
  <si>
    <t>DP1161135</t>
  </si>
  <si>
    <t>DP1160802</t>
  </si>
  <si>
    <t>DP1160805</t>
  </si>
  <si>
    <t>DP1160826</t>
  </si>
  <si>
    <t>DP1160807</t>
  </si>
  <si>
    <t>DP1160809</t>
  </si>
  <si>
    <t>DP1160509</t>
  </si>
  <si>
    <t>DP11 61758</t>
  </si>
  <si>
    <t>DP1161741</t>
  </si>
  <si>
    <t>DP1161515</t>
  </si>
  <si>
    <t>DP1161550</t>
  </si>
  <si>
    <t>DP1161521</t>
  </si>
  <si>
    <t>DP1161748</t>
  </si>
  <si>
    <t>DP1161743</t>
  </si>
  <si>
    <t>DP1161936</t>
  </si>
  <si>
    <t>DP1161932</t>
  </si>
  <si>
    <t>DP1162125</t>
  </si>
  <si>
    <t>DP1162155</t>
  </si>
  <si>
    <t>DP1162128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</si>
</sst>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7" formatCode="_(&quot;$&quot;\ * #,##0.000_);_(&quot;$&quot;\ * \(#,##0.000\);_(&quot;$&quot;\ * &quot;-&quot;??_);_(@_)"/>
    <numFmt numFmtId="168" formatCode="_-&quot;$&quot;\ * #,##0_-;\-&quot;$&quot;\ * #,##0_-;_-&quot;$&quot;\ * &quot;-&quot;??_-;_-@_-"/>
    <numFmt numFmtId="170" formatCode="[$-C0A]General"/>
    <numFmt numFmtId="171" formatCode="[$-C0A]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Arial"/>
      <family val="2"/>
    </font>
    <font>
      <sz val="8"/>
      <color rgb="FF333333"/>
      <name val="Arial"/>
      <family val="2"/>
    </font>
    <font>
      <sz val="8"/>
      <color rgb="FF000000"/>
      <name val="Microsoft Sans Serif"/>
      <family val="2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170" fontId="6" fillId="0" borderId="0"/>
    <xf numFmtId="164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5" fontId="0" fillId="0" borderId="1" xfId="1" applyNumberFormat="1" applyFont="1" applyBorder="1"/>
    <xf numFmtId="165" fontId="0" fillId="0" borderId="0" xfId="1" applyNumberFormat="1" applyFont="1"/>
    <xf numFmtId="0" fontId="0" fillId="0" borderId="0" xfId="0" applyAlignment="1"/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0" fillId="0" borderId="1" xfId="0" applyBorder="1" applyAlignment="1"/>
    <xf numFmtId="0" fontId="2" fillId="0" borderId="0" xfId="0" applyFont="1"/>
    <xf numFmtId="0" fontId="2" fillId="0" borderId="1" xfId="0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165" fontId="0" fillId="2" borderId="1" xfId="1" applyNumberFormat="1" applyFont="1" applyFill="1" applyBorder="1"/>
    <xf numFmtId="0" fontId="2" fillId="3" borderId="1" xfId="0" applyFont="1" applyFill="1" applyBorder="1"/>
    <xf numFmtId="165" fontId="2" fillId="3" borderId="1" xfId="1" applyNumberFormat="1" applyFont="1" applyFill="1" applyBorder="1"/>
    <xf numFmtId="0" fontId="2" fillId="3" borderId="1" xfId="0" applyFont="1" applyFill="1" applyBorder="1" applyAlignment="1">
      <alignment horizontal="center"/>
    </xf>
    <xf numFmtId="165" fontId="0" fillId="3" borderId="1" xfId="1" applyNumberFormat="1" applyFont="1" applyFill="1" applyBorder="1"/>
    <xf numFmtId="2" fontId="0" fillId="0" borderId="1" xfId="2" applyNumberFormat="1" applyFont="1" applyBorder="1" applyAlignment="1">
      <alignment horizontal="center"/>
    </xf>
    <xf numFmtId="165" fontId="0" fillId="2" borderId="1" xfId="0" applyNumberFormat="1" applyFill="1" applyBorder="1"/>
    <xf numFmtId="165" fontId="0" fillId="0" borderId="0" xfId="1" applyNumberFormat="1" applyFont="1" applyBorder="1"/>
    <xf numFmtId="0" fontId="2" fillId="4" borderId="1" xfId="0" applyFont="1" applyFill="1" applyBorder="1"/>
    <xf numFmtId="165" fontId="0" fillId="4" borderId="1" xfId="0" applyNumberFormat="1" applyFill="1" applyBorder="1"/>
    <xf numFmtId="164" fontId="0" fillId="0" borderId="0" xfId="1" applyFont="1"/>
    <xf numFmtId="164" fontId="0" fillId="0" borderId="0" xfId="0" applyNumberFormat="1"/>
    <xf numFmtId="165" fontId="0" fillId="0" borderId="0" xfId="0" applyNumberFormat="1" applyFill="1"/>
    <xf numFmtId="0" fontId="0" fillId="0" borderId="0" xfId="0" applyFill="1"/>
    <xf numFmtId="165" fontId="0" fillId="5" borderId="1" xfId="1" applyNumberFormat="1" applyFont="1" applyFill="1" applyBorder="1"/>
    <xf numFmtId="165" fontId="0" fillId="0" borderId="0" xfId="0" applyNumberFormat="1"/>
    <xf numFmtId="0" fontId="4" fillId="6" borderId="1" xfId="3" applyFont="1" applyFill="1" applyBorder="1" applyAlignment="1">
      <alignment horizontal="center"/>
    </xf>
    <xf numFmtId="168" fontId="5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65" fontId="7" fillId="6" borderId="1" xfId="5" applyNumberFormat="1" applyFont="1" applyFill="1" applyBorder="1"/>
    <xf numFmtId="167" fontId="0" fillId="0" borderId="0" xfId="0" applyNumberFormat="1" applyFill="1"/>
    <xf numFmtId="0" fontId="5" fillId="6" borderId="2" xfId="0" applyFont="1" applyFill="1" applyBorder="1" applyAlignment="1">
      <alignment horizontal="center"/>
    </xf>
    <xf numFmtId="165" fontId="7" fillId="8" borderId="1" xfId="1" applyNumberFormat="1" applyFont="1" applyFill="1" applyBorder="1"/>
    <xf numFmtId="165" fontId="7" fillId="9" borderId="3" xfId="1" applyNumberFormat="1" applyFont="1" applyFill="1" applyBorder="1"/>
    <xf numFmtId="165" fontId="7" fillId="9" borderId="1" xfId="1" applyNumberFormat="1" applyFont="1" applyFill="1" applyBorder="1"/>
    <xf numFmtId="165" fontId="7" fillId="7" borderId="1" xfId="1" applyNumberFormat="1" applyFont="1" applyFill="1" applyBorder="1"/>
    <xf numFmtId="165" fontId="8" fillId="10" borderId="1" xfId="1" applyNumberFormat="1" applyFont="1" applyFill="1" applyBorder="1" applyAlignment="1">
      <alignment horizontal="right"/>
    </xf>
    <xf numFmtId="165" fontId="8" fillId="11" borderId="1" xfId="1" applyNumberFormat="1" applyFont="1" applyFill="1" applyBorder="1" applyAlignment="1">
      <alignment horizontal="right"/>
    </xf>
    <xf numFmtId="165" fontId="8" fillId="12" borderId="1" xfId="1" applyNumberFormat="1" applyFont="1" applyFill="1" applyBorder="1" applyAlignment="1">
      <alignment horizontal="right"/>
    </xf>
    <xf numFmtId="165" fontId="8" fillId="13" borderId="1" xfId="1" applyNumberFormat="1" applyFont="1" applyFill="1" applyBorder="1" applyAlignment="1">
      <alignment horizontal="right"/>
    </xf>
    <xf numFmtId="165" fontId="8" fillId="14" borderId="1" xfId="1" applyNumberFormat="1" applyFont="1" applyFill="1" applyBorder="1" applyAlignment="1">
      <alignment horizontal="right"/>
    </xf>
    <xf numFmtId="165" fontId="8" fillId="15" borderId="1" xfId="1" applyNumberFormat="1" applyFont="1" applyFill="1" applyBorder="1" applyAlignment="1">
      <alignment horizontal="right"/>
    </xf>
    <xf numFmtId="165" fontId="8" fillId="9" borderId="1" xfId="1" applyNumberFormat="1" applyFont="1" applyFill="1" applyBorder="1" applyAlignment="1">
      <alignment horizontal="right"/>
    </xf>
    <xf numFmtId="165" fontId="8" fillId="16" borderId="1" xfId="1" applyNumberFormat="1" applyFont="1" applyFill="1" applyBorder="1" applyAlignment="1">
      <alignment horizontal="right"/>
    </xf>
    <xf numFmtId="165" fontId="8" fillId="17" borderId="1" xfId="1" applyNumberFormat="1" applyFont="1" applyFill="1" applyBorder="1" applyAlignment="1">
      <alignment horizontal="right"/>
    </xf>
    <xf numFmtId="165" fontId="5" fillId="18" borderId="1" xfId="0" applyNumberFormat="1" applyFont="1" applyFill="1" applyBorder="1"/>
    <xf numFmtId="165" fontId="8" fillId="19" borderId="1" xfId="1" applyNumberFormat="1" applyFont="1" applyFill="1" applyBorder="1" applyAlignment="1">
      <alignment horizontal="right"/>
    </xf>
    <xf numFmtId="165" fontId="5" fillId="19" borderId="1" xfId="0" applyNumberFormat="1" applyFont="1" applyFill="1" applyBorder="1"/>
    <xf numFmtId="165" fontId="5" fillId="7" borderId="1" xfId="0" applyNumberFormat="1" applyFont="1" applyFill="1" applyBorder="1"/>
    <xf numFmtId="165" fontId="5" fillId="2" borderId="1" xfId="0" applyNumberFormat="1" applyFont="1" applyFill="1" applyBorder="1"/>
    <xf numFmtId="165" fontId="5" fillId="20" borderId="1" xfId="0" applyNumberFormat="1" applyFont="1" applyFill="1" applyBorder="1"/>
    <xf numFmtId="165" fontId="5" fillId="21" borderId="1" xfId="0" applyNumberFormat="1" applyFont="1" applyFill="1" applyBorder="1"/>
    <xf numFmtId="165" fontId="5" fillId="3" borderId="1" xfId="0" applyNumberFormat="1" applyFont="1" applyFill="1" applyBorder="1"/>
    <xf numFmtId="165" fontId="5" fillId="15" borderId="1" xfId="0" applyNumberFormat="1" applyFont="1" applyFill="1" applyBorder="1"/>
    <xf numFmtId="165" fontId="5" fillId="11" borderId="1" xfId="0" applyNumberFormat="1" applyFont="1" applyFill="1" applyBorder="1"/>
    <xf numFmtId="165" fontId="5" fillId="22" borderId="1" xfId="0" applyNumberFormat="1" applyFont="1" applyFill="1" applyBorder="1"/>
    <xf numFmtId="165" fontId="5" fillId="13" borderId="1" xfId="0" applyNumberFormat="1" applyFont="1" applyFill="1" applyBorder="1"/>
    <xf numFmtId="165" fontId="5" fillId="23" borderId="1" xfId="0" applyNumberFormat="1" applyFont="1" applyFill="1" applyBorder="1"/>
    <xf numFmtId="165" fontId="5" fillId="8" borderId="1" xfId="0" applyNumberFormat="1" applyFont="1" applyFill="1" applyBorder="1"/>
    <xf numFmtId="0" fontId="4" fillId="0" borderId="1" xfId="3" applyFont="1" applyFill="1" applyBorder="1" applyAlignment="1">
      <alignment horizontal="center"/>
    </xf>
    <xf numFmtId="165" fontId="5" fillId="9" borderId="1" xfId="0" applyNumberFormat="1" applyFont="1" applyFill="1" applyBorder="1"/>
    <xf numFmtId="165" fontId="5" fillId="4" borderId="1" xfId="0" applyNumberFormat="1" applyFont="1" applyFill="1" applyBorder="1"/>
    <xf numFmtId="165" fontId="5" fillId="12" borderId="1" xfId="0" applyNumberFormat="1" applyFont="1" applyFill="1" applyBorder="1"/>
    <xf numFmtId="165" fontId="5" fillId="24" borderId="1" xfId="0" applyNumberFormat="1" applyFont="1" applyFill="1" applyBorder="1"/>
    <xf numFmtId="0" fontId="5" fillId="6" borderId="1" xfId="0" applyFont="1" applyFill="1" applyBorder="1" applyAlignment="1">
      <alignment horizontal="center"/>
    </xf>
    <xf numFmtId="165" fontId="5" fillId="10" borderId="1" xfId="0" applyNumberFormat="1" applyFont="1" applyFill="1" applyBorder="1"/>
    <xf numFmtId="165" fontId="5" fillId="2" borderId="4" xfId="0" applyNumberFormat="1" applyFont="1" applyFill="1" applyBorder="1"/>
    <xf numFmtId="165" fontId="5" fillId="25" borderId="4" xfId="0" applyNumberFormat="1" applyFont="1" applyFill="1" applyBorder="1"/>
    <xf numFmtId="165" fontId="5" fillId="26" borderId="4" xfId="0" applyNumberFormat="1" applyFont="1" applyFill="1" applyBorder="1"/>
    <xf numFmtId="165" fontId="5" fillId="14" borderId="1" xfId="0" applyNumberFormat="1" applyFont="1" applyFill="1" applyBorder="1"/>
    <xf numFmtId="165" fontId="5" fillId="17" borderId="1" xfId="0" applyNumberFormat="1" applyFont="1" applyFill="1" applyBorder="1"/>
    <xf numFmtId="165" fontId="5" fillId="27" borderId="1" xfId="0" applyNumberFormat="1" applyFont="1" applyFill="1" applyBorder="1"/>
    <xf numFmtId="165" fontId="5" fillId="28" borderId="1" xfId="0" applyNumberFormat="1" applyFont="1" applyFill="1" applyBorder="1"/>
    <xf numFmtId="165" fontId="5" fillId="29" borderId="1" xfId="0" applyNumberFormat="1" applyFont="1" applyFill="1" applyBorder="1"/>
    <xf numFmtId="165" fontId="5" fillId="30" borderId="1" xfId="0" applyNumberFormat="1" applyFont="1" applyFill="1" applyBorder="1"/>
    <xf numFmtId="165" fontId="5" fillId="31" borderId="1" xfId="0" applyNumberFormat="1" applyFont="1" applyFill="1" applyBorder="1"/>
    <xf numFmtId="165" fontId="5" fillId="25" borderId="1" xfId="0" applyNumberFormat="1" applyFont="1" applyFill="1" applyBorder="1"/>
    <xf numFmtId="165" fontId="5" fillId="20" borderId="1" xfId="1" applyNumberFormat="1" applyFont="1" applyFill="1" applyBorder="1"/>
    <xf numFmtId="165" fontId="5" fillId="11" borderId="1" xfId="5" applyNumberFormat="1" applyFont="1" applyFill="1" applyBorder="1"/>
    <xf numFmtId="165" fontId="5" fillId="23" borderId="1" xfId="5" applyNumberFormat="1" applyFont="1" applyFill="1" applyBorder="1"/>
    <xf numFmtId="165" fontId="7" fillId="25" borderId="1" xfId="0" applyNumberFormat="1" applyFont="1" applyFill="1" applyBorder="1"/>
    <xf numFmtId="165" fontId="4" fillId="3" borderId="1" xfId="0" applyNumberFormat="1" applyFont="1" applyFill="1" applyBorder="1"/>
    <xf numFmtId="165" fontId="7" fillId="14" borderId="1" xfId="0" applyNumberFormat="1" applyFont="1" applyFill="1" applyBorder="1"/>
    <xf numFmtId="165" fontId="4" fillId="14" borderId="1" xfId="0" applyNumberFormat="1" applyFont="1" applyFill="1" applyBorder="1"/>
    <xf numFmtId="165" fontId="4" fillId="30" borderId="1" xfId="0" applyNumberFormat="1" applyFont="1" applyFill="1" applyBorder="1"/>
    <xf numFmtId="165" fontId="7" fillId="30" borderId="1" xfId="0" applyNumberFormat="1" applyFont="1" applyFill="1" applyBorder="1"/>
    <xf numFmtId="165" fontId="7" fillId="17" borderId="1" xfId="5" applyNumberFormat="1" applyFont="1" applyFill="1" applyBorder="1"/>
    <xf numFmtId="165" fontId="4" fillId="19" borderId="1" xfId="0" applyNumberFormat="1" applyFont="1" applyFill="1" applyBorder="1"/>
    <xf numFmtId="165" fontId="7" fillId="19" borderId="1" xfId="0" applyNumberFormat="1" applyFont="1" applyFill="1" applyBorder="1"/>
    <xf numFmtId="165" fontId="7" fillId="19" borderId="1" xfId="5" applyNumberFormat="1" applyFont="1" applyFill="1" applyBorder="1"/>
    <xf numFmtId="165" fontId="7" fillId="31" borderId="1" xfId="5" applyNumberFormat="1" applyFont="1" applyFill="1" applyBorder="1"/>
    <xf numFmtId="165" fontId="7" fillId="27" borderId="1" xfId="5" applyNumberFormat="1" applyFont="1" applyFill="1" applyBorder="1"/>
    <xf numFmtId="171" fontId="9" fillId="6" borderId="1" xfId="4" applyNumberFormat="1" applyFont="1" applyFill="1" applyBorder="1" applyAlignment="1">
      <alignment horizontal="center" vertical="center"/>
    </xf>
    <xf numFmtId="165" fontId="7" fillId="9" borderId="1" xfId="5" applyNumberFormat="1" applyFont="1" applyFill="1" applyBorder="1"/>
    <xf numFmtId="165" fontId="7" fillId="32" borderId="1" xfId="5" applyNumberFormat="1" applyFont="1" applyFill="1" applyBorder="1"/>
    <xf numFmtId="165" fontId="7" fillId="30" borderId="1" xfId="5" applyNumberFormat="1" applyFont="1" applyFill="1" applyBorder="1"/>
    <xf numFmtId="165" fontId="7" fillId="31" borderId="1" xfId="0" applyNumberFormat="1" applyFont="1" applyFill="1" applyBorder="1"/>
    <xf numFmtId="165" fontId="4" fillId="31" borderId="1" xfId="0" applyNumberFormat="1" applyFont="1" applyFill="1" applyBorder="1"/>
    <xf numFmtId="165" fontId="7" fillId="27" borderId="1" xfId="0" applyNumberFormat="1" applyFont="1" applyFill="1" applyBorder="1"/>
    <xf numFmtId="165" fontId="4" fillId="9" borderId="1" xfId="0" applyNumberFormat="1" applyFont="1" applyFill="1" applyBorder="1"/>
    <xf numFmtId="165" fontId="7" fillId="20" borderId="1" xfId="5" applyNumberFormat="1" applyFont="1" applyFill="1" applyBorder="1"/>
    <xf numFmtId="165" fontId="7" fillId="20" borderId="1" xfId="0" applyNumberFormat="1" applyFont="1" applyFill="1" applyBorder="1"/>
    <xf numFmtId="165" fontId="7" fillId="12" borderId="1" xfId="5" applyNumberFormat="1" applyFont="1" applyFill="1" applyBorder="1"/>
    <xf numFmtId="165" fontId="7" fillId="22" borderId="1" xfId="5" applyNumberFormat="1" applyFont="1" applyFill="1" applyBorder="1"/>
    <xf numFmtId="165" fontId="7" fillId="13" borderId="1" xfId="5" applyNumberFormat="1" applyFont="1" applyFill="1" applyBorder="1"/>
    <xf numFmtId="165" fontId="7" fillId="8" borderId="1" xfId="5" applyNumberFormat="1" applyFont="1" applyFill="1" applyBorder="1"/>
    <xf numFmtId="165" fontId="4" fillId="29" borderId="1" xfId="0" applyNumberFormat="1" applyFont="1" applyFill="1" applyBorder="1"/>
    <xf numFmtId="165" fontId="7" fillId="29" borderId="1" xfId="5" applyNumberFormat="1" applyFont="1" applyFill="1" applyBorder="1"/>
    <xf numFmtId="165" fontId="7" fillId="29" borderId="1" xfId="0" applyNumberFormat="1" applyFont="1" applyFill="1" applyBorder="1"/>
    <xf numFmtId="165" fontId="4" fillId="20" borderId="1" xfId="0" applyNumberFormat="1" applyFont="1" applyFill="1" applyBorder="1"/>
    <xf numFmtId="165" fontId="7" fillId="24" borderId="1" xfId="5" applyNumberFormat="1" applyFont="1" applyFill="1" applyBorder="1"/>
    <xf numFmtId="0" fontId="10" fillId="10" borderId="1" xfId="0" applyFont="1" applyFill="1" applyBorder="1"/>
    <xf numFmtId="165" fontId="7" fillId="10" borderId="1" xfId="5" applyNumberFormat="1" applyFont="1" applyFill="1" applyBorder="1"/>
    <xf numFmtId="165" fontId="7" fillId="7" borderId="1" xfId="5" applyNumberFormat="1" applyFont="1" applyFill="1" applyBorder="1"/>
    <xf numFmtId="165" fontId="0" fillId="5" borderId="0" xfId="1" applyNumberFormat="1" applyFont="1" applyFill="1"/>
  </cellXfs>
  <cellStyles count="6">
    <cellStyle name="Excel Built-in Normal" xfId="4"/>
    <cellStyle name="Hipervínculo" xfId="3" builtinId="8"/>
    <cellStyle name="Moneda" xfId="1" builtinId="4"/>
    <cellStyle name="Moneda 2" xfId="5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K48"/>
  <sheetViews>
    <sheetView tabSelected="1" topLeftCell="AAQ2" zoomScaleNormal="100" workbookViewId="0">
      <selection activeCell="E42" sqref="E42"/>
    </sheetView>
  </sheetViews>
  <sheetFormatPr baseColWidth="10" defaultRowHeight="15" x14ac:dyDescent="0.25"/>
  <cols>
    <col min="2" max="2" width="16.140625" bestFit="1" customWidth="1"/>
    <col min="3" max="3" width="19" bestFit="1" customWidth="1"/>
    <col min="4" max="4" width="13.28515625" customWidth="1"/>
    <col min="5" max="5" width="19.85546875" bestFit="1" customWidth="1"/>
    <col min="6" max="6" width="14.42578125" bestFit="1" customWidth="1"/>
    <col min="7" max="7" width="12" bestFit="1" customWidth="1"/>
    <col min="8" max="8" width="16.140625" bestFit="1" customWidth="1"/>
    <col min="9" max="9" width="19" bestFit="1" customWidth="1"/>
    <col min="10" max="10" width="13.28515625" customWidth="1"/>
    <col min="11" max="11" width="19.85546875" bestFit="1" customWidth="1"/>
    <col min="12" max="12" width="14.42578125" bestFit="1" customWidth="1"/>
    <col min="13" max="13" width="12" bestFit="1" customWidth="1"/>
    <col min="14" max="14" width="16.140625" bestFit="1" customWidth="1"/>
    <col min="15" max="15" width="19" bestFit="1" customWidth="1"/>
    <col min="16" max="16" width="13.28515625" customWidth="1"/>
    <col min="17" max="17" width="19.85546875" bestFit="1" customWidth="1"/>
    <col min="18" max="18" width="14.42578125" bestFit="1" customWidth="1"/>
    <col min="19" max="19" width="12" bestFit="1" customWidth="1"/>
    <col min="20" max="20" width="16.140625" bestFit="1" customWidth="1"/>
    <col min="21" max="21" width="19" bestFit="1" customWidth="1"/>
    <col min="22" max="22" width="13.28515625" customWidth="1"/>
    <col min="23" max="23" width="19.85546875" bestFit="1" customWidth="1"/>
    <col min="24" max="24" width="14.42578125" bestFit="1" customWidth="1"/>
    <col min="25" max="25" width="12" bestFit="1" customWidth="1"/>
    <col min="26" max="26" width="16.140625" bestFit="1" customWidth="1"/>
    <col min="27" max="27" width="19" bestFit="1" customWidth="1"/>
    <col min="28" max="28" width="13.28515625" customWidth="1"/>
    <col min="29" max="29" width="19.85546875" bestFit="1" customWidth="1"/>
    <col min="30" max="30" width="14.42578125" bestFit="1" customWidth="1"/>
    <col min="31" max="31" width="12" bestFit="1" customWidth="1"/>
    <col min="32" max="32" width="16.140625" bestFit="1" customWidth="1"/>
    <col min="33" max="33" width="19" bestFit="1" customWidth="1"/>
    <col min="34" max="34" width="13.28515625" customWidth="1"/>
    <col min="35" max="35" width="19.85546875" bestFit="1" customWidth="1"/>
    <col min="36" max="36" width="14.42578125" bestFit="1" customWidth="1"/>
    <col min="37" max="37" width="12" bestFit="1" customWidth="1"/>
    <col min="38" max="38" width="16.140625" bestFit="1" customWidth="1"/>
    <col min="39" max="39" width="19" bestFit="1" customWidth="1"/>
    <col min="40" max="40" width="13.28515625" customWidth="1"/>
    <col min="41" max="41" width="19.85546875" bestFit="1" customWidth="1"/>
    <col min="42" max="42" width="14.42578125" bestFit="1" customWidth="1"/>
    <col min="43" max="43" width="12" bestFit="1" customWidth="1"/>
    <col min="44" max="44" width="16.140625" bestFit="1" customWidth="1"/>
    <col min="45" max="45" width="19" bestFit="1" customWidth="1"/>
    <col min="46" max="46" width="13.28515625" customWidth="1"/>
    <col min="47" max="47" width="19.85546875" bestFit="1" customWidth="1"/>
    <col min="48" max="48" width="14.42578125" bestFit="1" customWidth="1"/>
    <col min="49" max="49" width="12" bestFit="1" customWidth="1"/>
    <col min="50" max="50" width="16.140625" bestFit="1" customWidth="1"/>
    <col min="51" max="51" width="19" bestFit="1" customWidth="1"/>
    <col min="52" max="52" width="13.28515625" customWidth="1"/>
    <col min="53" max="53" width="19.85546875" bestFit="1" customWidth="1"/>
    <col min="54" max="54" width="14.42578125" bestFit="1" customWidth="1"/>
    <col min="55" max="55" width="12" bestFit="1" customWidth="1"/>
    <col min="56" max="56" width="16.140625" bestFit="1" customWidth="1"/>
    <col min="57" max="57" width="19" bestFit="1" customWidth="1"/>
    <col min="58" max="58" width="13.28515625" customWidth="1"/>
    <col min="59" max="59" width="19.85546875" bestFit="1" customWidth="1"/>
    <col min="60" max="60" width="14.42578125" bestFit="1" customWidth="1"/>
    <col min="61" max="61" width="12" bestFit="1" customWidth="1"/>
    <col min="62" max="62" width="16.140625" bestFit="1" customWidth="1"/>
    <col min="63" max="63" width="19" bestFit="1" customWidth="1"/>
    <col min="64" max="64" width="13.28515625" customWidth="1"/>
    <col min="65" max="65" width="19.85546875" bestFit="1" customWidth="1"/>
    <col min="66" max="66" width="14.42578125" bestFit="1" customWidth="1"/>
    <col min="67" max="67" width="12" bestFit="1" customWidth="1"/>
    <col min="68" max="68" width="16.140625" bestFit="1" customWidth="1"/>
    <col min="69" max="69" width="19" bestFit="1" customWidth="1"/>
    <col min="70" max="70" width="13.28515625" customWidth="1"/>
    <col min="71" max="71" width="19.85546875" bestFit="1" customWidth="1"/>
    <col min="72" max="72" width="14.42578125" bestFit="1" customWidth="1"/>
    <col min="73" max="73" width="14" bestFit="1" customWidth="1"/>
    <col min="74" max="74" width="16.140625" bestFit="1" customWidth="1"/>
    <col min="75" max="75" width="19" bestFit="1" customWidth="1"/>
    <col min="76" max="76" width="13.28515625" customWidth="1"/>
    <col min="77" max="77" width="19.85546875" bestFit="1" customWidth="1"/>
    <col min="78" max="78" width="14.42578125" bestFit="1" customWidth="1"/>
    <col min="79" max="79" width="12" bestFit="1" customWidth="1"/>
    <col min="80" max="80" width="16.140625" bestFit="1" customWidth="1"/>
    <col min="81" max="81" width="19" bestFit="1" customWidth="1"/>
    <col min="82" max="82" width="13.28515625" customWidth="1"/>
    <col min="83" max="83" width="19.85546875" bestFit="1" customWidth="1"/>
    <col min="84" max="84" width="14.42578125" bestFit="1" customWidth="1"/>
    <col min="85" max="85" width="12" bestFit="1" customWidth="1"/>
    <col min="86" max="86" width="16.140625" bestFit="1" customWidth="1"/>
    <col min="87" max="87" width="19" bestFit="1" customWidth="1"/>
    <col min="88" max="88" width="13.28515625" customWidth="1"/>
    <col min="89" max="89" width="19.85546875" bestFit="1" customWidth="1"/>
    <col min="90" max="90" width="14.42578125" bestFit="1" customWidth="1"/>
    <col min="91" max="91" width="12" bestFit="1" customWidth="1"/>
    <col min="92" max="92" width="16.140625" bestFit="1" customWidth="1"/>
    <col min="93" max="93" width="19" bestFit="1" customWidth="1"/>
    <col min="94" max="94" width="13.28515625" customWidth="1"/>
    <col min="95" max="95" width="19.85546875" bestFit="1" customWidth="1"/>
    <col min="96" max="96" width="14.42578125" bestFit="1" customWidth="1"/>
    <col min="97" max="97" width="12" bestFit="1" customWidth="1"/>
    <col min="98" max="98" width="16.140625" bestFit="1" customWidth="1"/>
    <col min="99" max="99" width="19" bestFit="1" customWidth="1"/>
    <col min="100" max="100" width="13.28515625" customWidth="1"/>
    <col min="101" max="101" width="19.85546875" bestFit="1" customWidth="1"/>
    <col min="102" max="102" width="14.42578125" bestFit="1" customWidth="1"/>
    <col min="103" max="103" width="12" bestFit="1" customWidth="1"/>
    <col min="104" max="104" width="16.140625" bestFit="1" customWidth="1"/>
    <col min="105" max="105" width="19" bestFit="1" customWidth="1"/>
    <col min="106" max="106" width="13.28515625" customWidth="1"/>
    <col min="107" max="107" width="19.85546875" bestFit="1" customWidth="1"/>
    <col min="108" max="108" width="14.42578125" bestFit="1" customWidth="1"/>
    <col min="109" max="109" width="12" bestFit="1" customWidth="1"/>
    <col min="110" max="110" width="16.140625" bestFit="1" customWidth="1"/>
    <col min="111" max="111" width="19" bestFit="1" customWidth="1"/>
    <col min="112" max="112" width="13.28515625" customWidth="1"/>
    <col min="113" max="113" width="19.85546875" bestFit="1" customWidth="1"/>
    <col min="114" max="114" width="14.42578125" bestFit="1" customWidth="1"/>
    <col min="115" max="115" width="12" bestFit="1" customWidth="1"/>
    <col min="116" max="116" width="16.140625" bestFit="1" customWidth="1"/>
    <col min="117" max="117" width="19" bestFit="1" customWidth="1"/>
    <col min="118" max="118" width="13.28515625" customWidth="1"/>
    <col min="119" max="119" width="19.85546875" bestFit="1" customWidth="1"/>
    <col min="120" max="120" width="14.42578125" bestFit="1" customWidth="1"/>
    <col min="121" max="121" width="12" bestFit="1" customWidth="1"/>
    <col min="122" max="122" width="16.140625" bestFit="1" customWidth="1"/>
    <col min="123" max="123" width="19" bestFit="1" customWidth="1"/>
    <col min="124" max="124" width="13.28515625" customWidth="1"/>
    <col min="125" max="125" width="19.85546875" bestFit="1" customWidth="1"/>
    <col min="126" max="126" width="14.42578125" bestFit="1" customWidth="1"/>
    <col min="127" max="127" width="12" bestFit="1" customWidth="1"/>
    <col min="128" max="128" width="16.140625" bestFit="1" customWidth="1"/>
    <col min="129" max="129" width="19" bestFit="1" customWidth="1"/>
    <col min="130" max="130" width="13.28515625" customWidth="1"/>
    <col min="131" max="131" width="19.85546875" bestFit="1" customWidth="1"/>
    <col min="132" max="132" width="14.42578125" bestFit="1" customWidth="1"/>
    <col min="133" max="133" width="12" bestFit="1" customWidth="1"/>
    <col min="135" max="135" width="16.140625" bestFit="1" customWidth="1"/>
    <col min="136" max="136" width="19" bestFit="1" customWidth="1"/>
    <col min="137" max="137" width="13.28515625" customWidth="1"/>
    <col min="138" max="138" width="19.85546875" bestFit="1" customWidth="1"/>
    <col min="139" max="139" width="14.42578125" bestFit="1" customWidth="1"/>
    <col min="141" max="141" width="16.140625" bestFit="1" customWidth="1"/>
    <col min="142" max="142" width="19" bestFit="1" customWidth="1"/>
    <col min="143" max="143" width="13.28515625" customWidth="1"/>
    <col min="144" max="144" width="19.85546875" bestFit="1" customWidth="1"/>
    <col min="145" max="145" width="14.42578125" bestFit="1" customWidth="1"/>
    <col min="147" max="147" width="16.140625" bestFit="1" customWidth="1"/>
    <col min="148" max="148" width="19" bestFit="1" customWidth="1"/>
    <col min="149" max="149" width="13.28515625" customWidth="1"/>
    <col min="150" max="150" width="19.85546875" bestFit="1" customWidth="1"/>
    <col min="151" max="151" width="14.42578125" bestFit="1" customWidth="1"/>
    <col min="153" max="153" width="16.140625" bestFit="1" customWidth="1"/>
    <col min="154" max="154" width="19" bestFit="1" customWidth="1"/>
    <col min="155" max="155" width="13.28515625" customWidth="1"/>
    <col min="156" max="156" width="19.85546875" bestFit="1" customWidth="1"/>
    <col min="157" max="157" width="14.42578125" bestFit="1" customWidth="1"/>
    <col min="159" max="159" width="16.140625" bestFit="1" customWidth="1"/>
    <col min="160" max="160" width="19" bestFit="1" customWidth="1"/>
    <col min="161" max="161" width="13.28515625" customWidth="1"/>
    <col min="162" max="162" width="19.85546875" bestFit="1" customWidth="1"/>
    <col min="163" max="163" width="14.42578125" bestFit="1" customWidth="1"/>
    <col min="165" max="165" width="16.140625" bestFit="1" customWidth="1"/>
    <col min="166" max="166" width="19" bestFit="1" customWidth="1"/>
    <col min="167" max="167" width="13.28515625" customWidth="1"/>
    <col min="168" max="168" width="19.85546875" bestFit="1" customWidth="1"/>
    <col min="169" max="169" width="14.42578125" bestFit="1" customWidth="1"/>
    <col min="171" max="171" width="16.140625" bestFit="1" customWidth="1"/>
    <col min="172" max="172" width="19" bestFit="1" customWidth="1"/>
    <col min="173" max="173" width="13.28515625" customWidth="1"/>
    <col min="174" max="174" width="19.85546875" bestFit="1" customWidth="1"/>
    <col min="175" max="175" width="14.42578125" bestFit="1" customWidth="1"/>
    <col min="176" max="176" width="12" bestFit="1" customWidth="1"/>
    <col min="177" max="177" width="16.140625" bestFit="1" customWidth="1"/>
    <col min="178" max="178" width="19" bestFit="1" customWidth="1"/>
    <col min="179" max="179" width="13.28515625" customWidth="1"/>
    <col min="180" max="180" width="19.85546875" bestFit="1" customWidth="1"/>
    <col min="181" max="181" width="14.42578125" bestFit="1" customWidth="1"/>
    <col min="182" max="182" width="12" bestFit="1" customWidth="1"/>
    <col min="183" max="183" width="16.140625" bestFit="1" customWidth="1"/>
    <col min="184" max="184" width="19" bestFit="1" customWidth="1"/>
    <col min="185" max="185" width="13.28515625" customWidth="1"/>
    <col min="186" max="186" width="19.85546875" bestFit="1" customWidth="1"/>
    <col min="187" max="187" width="14.42578125" bestFit="1" customWidth="1"/>
    <col min="188" max="188" width="12" bestFit="1" customWidth="1"/>
    <col min="189" max="189" width="16.140625" bestFit="1" customWidth="1"/>
    <col min="190" max="190" width="19" bestFit="1" customWidth="1"/>
    <col min="191" max="191" width="13.28515625" customWidth="1"/>
    <col min="192" max="192" width="19.85546875" bestFit="1" customWidth="1"/>
    <col min="193" max="193" width="14.42578125" bestFit="1" customWidth="1"/>
    <col min="194" max="194" width="12" bestFit="1" customWidth="1"/>
    <col min="195" max="195" width="16.140625" bestFit="1" customWidth="1"/>
    <col min="196" max="196" width="19" bestFit="1" customWidth="1"/>
    <col min="197" max="197" width="13.28515625" customWidth="1"/>
    <col min="198" max="198" width="19.85546875" bestFit="1" customWidth="1"/>
    <col min="199" max="199" width="14.42578125" bestFit="1" customWidth="1"/>
    <col min="200" max="200" width="12" bestFit="1" customWidth="1"/>
    <col min="201" max="201" width="16.140625" bestFit="1" customWidth="1"/>
    <col min="202" max="202" width="19" bestFit="1" customWidth="1"/>
    <col min="203" max="203" width="13.28515625" customWidth="1"/>
    <col min="204" max="204" width="19.85546875" bestFit="1" customWidth="1"/>
    <col min="205" max="205" width="14.42578125" bestFit="1" customWidth="1"/>
    <col min="206" max="206" width="12" bestFit="1" customWidth="1"/>
    <col min="207" max="207" width="16.140625" bestFit="1" customWidth="1"/>
    <col min="208" max="208" width="19" bestFit="1" customWidth="1"/>
    <col min="209" max="209" width="13.28515625" customWidth="1"/>
    <col min="210" max="210" width="19.85546875" bestFit="1" customWidth="1"/>
    <col min="211" max="211" width="14.42578125" bestFit="1" customWidth="1"/>
    <col min="212" max="212" width="12" bestFit="1" customWidth="1"/>
    <col min="213" max="213" width="16.140625" bestFit="1" customWidth="1"/>
    <col min="214" max="214" width="19" bestFit="1" customWidth="1"/>
    <col min="215" max="215" width="13.28515625" customWidth="1"/>
    <col min="216" max="216" width="19.85546875" bestFit="1" customWidth="1"/>
    <col min="217" max="217" width="14.42578125" bestFit="1" customWidth="1"/>
    <col min="218" max="218" width="12" bestFit="1" customWidth="1"/>
    <col min="219" max="219" width="16.140625" bestFit="1" customWidth="1"/>
    <col min="220" max="220" width="19" bestFit="1" customWidth="1"/>
    <col min="221" max="221" width="13.28515625" customWidth="1"/>
    <col min="222" max="222" width="19.85546875" bestFit="1" customWidth="1"/>
    <col min="223" max="223" width="14.42578125" bestFit="1" customWidth="1"/>
    <col min="224" max="224" width="12" bestFit="1" customWidth="1"/>
    <col min="225" max="225" width="16.140625" bestFit="1" customWidth="1"/>
    <col min="226" max="226" width="19" bestFit="1" customWidth="1"/>
    <col min="227" max="227" width="13.28515625" customWidth="1"/>
    <col min="228" max="228" width="19.85546875" bestFit="1" customWidth="1"/>
    <col min="229" max="229" width="14.42578125" bestFit="1" customWidth="1"/>
    <col min="230" max="230" width="12" bestFit="1" customWidth="1"/>
    <col min="231" max="231" width="16.140625" bestFit="1" customWidth="1"/>
    <col min="232" max="232" width="19" bestFit="1" customWidth="1"/>
    <col min="233" max="233" width="13.28515625" customWidth="1"/>
    <col min="234" max="234" width="19.85546875" bestFit="1" customWidth="1"/>
    <col min="235" max="235" width="14.42578125" bestFit="1" customWidth="1"/>
    <col min="236" max="236" width="14" bestFit="1" customWidth="1"/>
    <col min="237" max="237" width="16.140625" bestFit="1" customWidth="1"/>
    <col min="238" max="238" width="19" bestFit="1" customWidth="1"/>
    <col min="239" max="239" width="13.28515625" customWidth="1"/>
    <col min="240" max="240" width="19.85546875" bestFit="1" customWidth="1"/>
    <col min="241" max="241" width="14.42578125" bestFit="1" customWidth="1"/>
    <col min="242" max="242" width="12" bestFit="1" customWidth="1"/>
    <col min="243" max="243" width="16.140625" bestFit="1" customWidth="1"/>
    <col min="244" max="244" width="19" bestFit="1" customWidth="1"/>
    <col min="245" max="245" width="13.28515625" customWidth="1"/>
    <col min="246" max="246" width="19.85546875" bestFit="1" customWidth="1"/>
    <col min="247" max="247" width="14.42578125" bestFit="1" customWidth="1"/>
    <col min="248" max="248" width="12" bestFit="1" customWidth="1"/>
    <col min="249" max="249" width="16.140625" bestFit="1" customWidth="1"/>
    <col min="250" max="250" width="19" bestFit="1" customWidth="1"/>
    <col min="251" max="251" width="13.28515625" customWidth="1"/>
    <col min="252" max="252" width="19.85546875" bestFit="1" customWidth="1"/>
    <col min="253" max="253" width="14.42578125" bestFit="1" customWidth="1"/>
    <col min="254" max="254" width="12" bestFit="1" customWidth="1"/>
    <col min="255" max="255" width="16.140625" bestFit="1" customWidth="1"/>
    <col min="256" max="256" width="19" bestFit="1" customWidth="1"/>
    <col min="257" max="257" width="13.28515625" customWidth="1"/>
    <col min="258" max="258" width="19.85546875" bestFit="1" customWidth="1"/>
    <col min="259" max="259" width="14.42578125" bestFit="1" customWidth="1"/>
    <col min="260" max="260" width="12" bestFit="1" customWidth="1"/>
    <col min="261" max="261" width="16.140625" bestFit="1" customWidth="1"/>
    <col min="262" max="262" width="19" bestFit="1" customWidth="1"/>
    <col min="263" max="263" width="13.28515625" customWidth="1"/>
    <col min="264" max="264" width="19.85546875" bestFit="1" customWidth="1"/>
    <col min="265" max="265" width="14.42578125" bestFit="1" customWidth="1"/>
    <col min="266" max="266" width="12" bestFit="1" customWidth="1"/>
    <col min="267" max="267" width="16.140625" bestFit="1" customWidth="1"/>
    <col min="268" max="268" width="19" bestFit="1" customWidth="1"/>
    <col min="269" max="269" width="13.28515625" customWidth="1"/>
    <col min="270" max="270" width="19.85546875" bestFit="1" customWidth="1"/>
    <col min="271" max="271" width="14.42578125" bestFit="1" customWidth="1"/>
    <col min="272" max="272" width="12" bestFit="1" customWidth="1"/>
    <col min="273" max="273" width="16.140625" bestFit="1" customWidth="1"/>
    <col min="274" max="274" width="19" bestFit="1" customWidth="1"/>
    <col min="275" max="275" width="13.28515625" customWidth="1"/>
    <col min="276" max="276" width="19.85546875" bestFit="1" customWidth="1"/>
    <col min="277" max="277" width="14.42578125" bestFit="1" customWidth="1"/>
    <col min="278" max="278" width="12" bestFit="1" customWidth="1"/>
    <col min="279" max="279" width="16.140625" bestFit="1" customWidth="1"/>
    <col min="280" max="280" width="19" bestFit="1" customWidth="1"/>
    <col min="281" max="281" width="13.28515625" customWidth="1"/>
    <col min="282" max="282" width="19.85546875" bestFit="1" customWidth="1"/>
    <col min="283" max="283" width="14.42578125" bestFit="1" customWidth="1"/>
    <col min="284" max="284" width="12" bestFit="1" customWidth="1"/>
    <col min="285" max="285" width="16.140625" bestFit="1" customWidth="1"/>
    <col min="286" max="286" width="19" bestFit="1" customWidth="1"/>
    <col min="287" max="287" width="13.28515625" customWidth="1"/>
    <col min="288" max="288" width="19.85546875" bestFit="1" customWidth="1"/>
    <col min="289" max="289" width="14.42578125" bestFit="1" customWidth="1"/>
    <col min="290" max="290" width="12" bestFit="1" customWidth="1"/>
    <col min="291" max="291" width="16.140625" bestFit="1" customWidth="1"/>
    <col min="292" max="292" width="19" bestFit="1" customWidth="1"/>
    <col min="293" max="293" width="13.28515625" customWidth="1"/>
    <col min="294" max="294" width="19.85546875" bestFit="1" customWidth="1"/>
    <col min="295" max="295" width="14.42578125" bestFit="1" customWidth="1"/>
    <col min="296" max="296" width="12" bestFit="1" customWidth="1"/>
    <col min="298" max="298" width="16.140625" bestFit="1" customWidth="1"/>
    <col min="299" max="299" width="19" bestFit="1" customWidth="1"/>
    <col min="300" max="300" width="13.28515625" customWidth="1"/>
    <col min="301" max="301" width="19.85546875" bestFit="1" customWidth="1"/>
    <col min="302" max="302" width="14.42578125" bestFit="1" customWidth="1"/>
    <col min="304" max="304" width="16.140625" bestFit="1" customWidth="1"/>
    <col min="305" max="305" width="19" bestFit="1" customWidth="1"/>
    <col min="306" max="306" width="13.28515625" customWidth="1"/>
    <col min="307" max="307" width="19.85546875" bestFit="1" customWidth="1"/>
    <col min="308" max="308" width="14.42578125" bestFit="1" customWidth="1"/>
    <col min="310" max="310" width="16.140625" bestFit="1" customWidth="1"/>
    <col min="311" max="311" width="19" bestFit="1" customWidth="1"/>
    <col min="312" max="312" width="13.28515625" customWidth="1"/>
    <col min="313" max="313" width="19.85546875" bestFit="1" customWidth="1"/>
    <col min="314" max="314" width="14.42578125" bestFit="1" customWidth="1"/>
    <col min="316" max="316" width="16.140625" bestFit="1" customWidth="1"/>
    <col min="317" max="317" width="19" bestFit="1" customWidth="1"/>
    <col min="318" max="318" width="13.28515625" customWidth="1"/>
    <col min="319" max="319" width="19.85546875" bestFit="1" customWidth="1"/>
    <col min="320" max="320" width="14.42578125" bestFit="1" customWidth="1"/>
    <col min="322" max="322" width="16.140625" bestFit="1" customWidth="1"/>
    <col min="323" max="323" width="19" bestFit="1" customWidth="1"/>
    <col min="324" max="324" width="13.28515625" customWidth="1"/>
    <col min="325" max="325" width="19.85546875" bestFit="1" customWidth="1"/>
    <col min="326" max="326" width="14.42578125" bestFit="1" customWidth="1"/>
    <col min="328" max="328" width="16.140625" bestFit="1" customWidth="1"/>
    <col min="329" max="329" width="19" bestFit="1" customWidth="1"/>
    <col min="330" max="330" width="13.28515625" customWidth="1"/>
    <col min="331" max="331" width="19.85546875" bestFit="1" customWidth="1"/>
    <col min="332" max="332" width="14.42578125" bestFit="1" customWidth="1"/>
    <col min="334" max="334" width="16.140625" bestFit="1" customWidth="1"/>
    <col min="335" max="335" width="19" bestFit="1" customWidth="1"/>
    <col min="336" max="336" width="13.28515625" customWidth="1"/>
    <col min="337" max="337" width="19.85546875" bestFit="1" customWidth="1"/>
    <col min="338" max="338" width="14.42578125" bestFit="1" customWidth="1"/>
    <col min="339" max="339" width="12" bestFit="1" customWidth="1"/>
    <col min="340" max="340" width="16.140625" bestFit="1" customWidth="1"/>
    <col min="341" max="341" width="19" bestFit="1" customWidth="1"/>
    <col min="342" max="342" width="13.28515625" customWidth="1"/>
    <col min="343" max="343" width="19.85546875" bestFit="1" customWidth="1"/>
    <col min="344" max="344" width="14.42578125" bestFit="1" customWidth="1"/>
    <col min="345" max="345" width="12" bestFit="1" customWidth="1"/>
    <col min="346" max="346" width="16.140625" bestFit="1" customWidth="1"/>
    <col min="347" max="347" width="19" bestFit="1" customWidth="1"/>
    <col min="348" max="348" width="13.28515625" customWidth="1"/>
    <col min="349" max="349" width="19.85546875" bestFit="1" customWidth="1"/>
    <col min="350" max="350" width="14.42578125" bestFit="1" customWidth="1"/>
    <col min="351" max="351" width="12" bestFit="1" customWidth="1"/>
    <col min="353" max="353" width="16.140625" bestFit="1" customWidth="1"/>
    <col min="354" max="354" width="19" bestFit="1" customWidth="1"/>
    <col min="355" max="355" width="13.28515625" customWidth="1"/>
    <col min="356" max="356" width="19.85546875" bestFit="1" customWidth="1"/>
    <col min="357" max="357" width="14.42578125" bestFit="1" customWidth="1"/>
    <col min="359" max="359" width="16.140625" bestFit="1" customWidth="1"/>
    <col min="360" max="360" width="19" bestFit="1" customWidth="1"/>
    <col min="361" max="361" width="13.28515625" customWidth="1"/>
    <col min="362" max="362" width="19.85546875" bestFit="1" customWidth="1"/>
    <col min="363" max="363" width="14.42578125" bestFit="1" customWidth="1"/>
    <col min="365" max="365" width="16.140625" bestFit="1" customWidth="1"/>
    <col min="366" max="366" width="19" bestFit="1" customWidth="1"/>
    <col min="367" max="367" width="13.28515625" customWidth="1"/>
    <col min="368" max="368" width="19.85546875" bestFit="1" customWidth="1"/>
    <col min="369" max="369" width="14.42578125" bestFit="1" customWidth="1"/>
    <col min="371" max="371" width="16.140625" bestFit="1" customWidth="1"/>
    <col min="372" max="372" width="19" bestFit="1" customWidth="1"/>
    <col min="373" max="373" width="13.28515625" customWidth="1"/>
    <col min="374" max="374" width="19.85546875" bestFit="1" customWidth="1"/>
    <col min="375" max="375" width="14.42578125" bestFit="1" customWidth="1"/>
    <col min="377" max="377" width="16.140625" bestFit="1" customWidth="1"/>
    <col min="378" max="378" width="19" bestFit="1" customWidth="1"/>
    <col min="379" max="379" width="13.28515625" customWidth="1"/>
    <col min="380" max="380" width="19.85546875" bestFit="1" customWidth="1"/>
    <col min="381" max="381" width="14.42578125" bestFit="1" customWidth="1"/>
    <col min="383" max="383" width="16.140625" bestFit="1" customWidth="1"/>
    <col min="384" max="384" width="19" bestFit="1" customWidth="1"/>
    <col min="385" max="385" width="13.28515625" customWidth="1"/>
    <col min="386" max="386" width="19.85546875" bestFit="1" customWidth="1"/>
    <col min="387" max="387" width="14.42578125" bestFit="1" customWidth="1"/>
    <col min="389" max="389" width="16.140625" bestFit="1" customWidth="1"/>
    <col min="390" max="390" width="19" bestFit="1" customWidth="1"/>
    <col min="391" max="391" width="13.28515625" customWidth="1"/>
    <col min="392" max="392" width="19.85546875" bestFit="1" customWidth="1"/>
    <col min="393" max="393" width="14.42578125" bestFit="1" customWidth="1"/>
    <col min="394" max="394" width="12" bestFit="1" customWidth="1"/>
    <col min="395" max="395" width="16.140625" bestFit="1" customWidth="1"/>
    <col min="396" max="396" width="19" bestFit="1" customWidth="1"/>
    <col min="397" max="397" width="13.28515625" customWidth="1"/>
    <col min="398" max="398" width="19.85546875" bestFit="1" customWidth="1"/>
    <col min="399" max="399" width="14.42578125" bestFit="1" customWidth="1"/>
    <col min="400" max="400" width="12" bestFit="1" customWidth="1"/>
    <col min="401" max="401" width="16.140625" bestFit="1" customWidth="1"/>
    <col min="402" max="402" width="19" bestFit="1" customWidth="1"/>
    <col min="403" max="403" width="13.28515625" customWidth="1"/>
    <col min="404" max="404" width="19.85546875" bestFit="1" customWidth="1"/>
    <col min="405" max="405" width="14.42578125" bestFit="1" customWidth="1"/>
    <col min="406" max="406" width="12" bestFit="1" customWidth="1"/>
    <col min="407" max="407" width="16.140625" bestFit="1" customWidth="1"/>
    <col min="408" max="408" width="19" bestFit="1" customWidth="1"/>
    <col min="409" max="409" width="13.28515625" customWidth="1"/>
    <col min="410" max="410" width="19.85546875" bestFit="1" customWidth="1"/>
    <col min="411" max="411" width="14.42578125" bestFit="1" customWidth="1"/>
    <col min="412" max="412" width="12" bestFit="1" customWidth="1"/>
    <col min="413" max="413" width="16.140625" bestFit="1" customWidth="1"/>
    <col min="414" max="414" width="19" bestFit="1" customWidth="1"/>
    <col min="415" max="415" width="13.28515625" customWidth="1"/>
    <col min="416" max="416" width="19.85546875" bestFit="1" customWidth="1"/>
    <col min="417" max="417" width="14.42578125" bestFit="1" customWidth="1"/>
    <col min="418" max="418" width="12" bestFit="1" customWidth="1"/>
    <col min="419" max="419" width="16.140625" bestFit="1" customWidth="1"/>
    <col min="420" max="420" width="19" bestFit="1" customWidth="1"/>
    <col min="421" max="421" width="13.28515625" customWidth="1"/>
    <col min="422" max="422" width="19.85546875" bestFit="1" customWidth="1"/>
    <col min="423" max="423" width="14.42578125" bestFit="1" customWidth="1"/>
    <col min="424" max="424" width="12" bestFit="1" customWidth="1"/>
    <col min="425" max="425" width="16.140625" bestFit="1" customWidth="1"/>
    <col min="426" max="426" width="19" bestFit="1" customWidth="1"/>
    <col min="427" max="427" width="13.28515625" customWidth="1"/>
    <col min="428" max="428" width="19.85546875" bestFit="1" customWidth="1"/>
    <col min="429" max="429" width="14.42578125" bestFit="1" customWidth="1"/>
    <col min="430" max="430" width="12" bestFit="1" customWidth="1"/>
    <col min="431" max="431" width="16.140625" bestFit="1" customWidth="1"/>
    <col min="432" max="432" width="19" bestFit="1" customWidth="1"/>
    <col min="433" max="433" width="13.28515625" customWidth="1"/>
    <col min="434" max="434" width="19.85546875" bestFit="1" customWidth="1"/>
    <col min="435" max="435" width="14.42578125" bestFit="1" customWidth="1"/>
    <col min="436" max="436" width="12" bestFit="1" customWidth="1"/>
    <col min="437" max="437" width="16.140625" bestFit="1" customWidth="1"/>
    <col min="438" max="438" width="19" bestFit="1" customWidth="1"/>
    <col min="439" max="439" width="13.28515625" customWidth="1"/>
    <col min="440" max="440" width="19.85546875" bestFit="1" customWidth="1"/>
    <col min="441" max="441" width="14.42578125" bestFit="1" customWidth="1"/>
    <col min="442" max="442" width="12" bestFit="1" customWidth="1"/>
    <col min="443" max="443" width="16.140625" bestFit="1" customWidth="1"/>
    <col min="444" max="444" width="19" bestFit="1" customWidth="1"/>
    <col min="445" max="445" width="13.28515625" customWidth="1"/>
    <col min="446" max="446" width="19.85546875" bestFit="1" customWidth="1"/>
    <col min="447" max="447" width="14.42578125" bestFit="1" customWidth="1"/>
    <col min="448" max="448" width="12" bestFit="1" customWidth="1"/>
    <col min="449" max="449" width="16.140625" bestFit="1" customWidth="1"/>
    <col min="450" max="450" width="19" bestFit="1" customWidth="1"/>
    <col min="451" max="451" width="13.28515625" customWidth="1"/>
    <col min="452" max="452" width="19.85546875" bestFit="1" customWidth="1"/>
    <col min="453" max="453" width="14.42578125" bestFit="1" customWidth="1"/>
    <col min="454" max="454" width="14" bestFit="1" customWidth="1"/>
    <col min="455" max="455" width="16.140625" bestFit="1" customWidth="1"/>
    <col min="456" max="456" width="19" bestFit="1" customWidth="1"/>
    <col min="457" max="457" width="13.28515625" customWidth="1"/>
    <col min="458" max="458" width="19.85546875" bestFit="1" customWidth="1"/>
    <col min="459" max="459" width="14.42578125" bestFit="1" customWidth="1"/>
    <col min="460" max="460" width="12" bestFit="1" customWidth="1"/>
    <col min="461" max="461" width="16.140625" bestFit="1" customWidth="1"/>
    <col min="462" max="462" width="19" bestFit="1" customWidth="1"/>
    <col min="463" max="463" width="13.28515625" customWidth="1"/>
    <col min="464" max="464" width="19.85546875" bestFit="1" customWidth="1"/>
    <col min="465" max="465" width="14.42578125" bestFit="1" customWidth="1"/>
    <col min="466" max="466" width="12" bestFit="1" customWidth="1"/>
    <col min="467" max="467" width="16.140625" bestFit="1" customWidth="1"/>
    <col min="468" max="468" width="19" bestFit="1" customWidth="1"/>
    <col min="469" max="469" width="13.28515625" customWidth="1"/>
    <col min="470" max="470" width="19.85546875" bestFit="1" customWidth="1"/>
    <col min="471" max="471" width="14.42578125" bestFit="1" customWidth="1"/>
    <col min="472" max="472" width="12" bestFit="1" customWidth="1"/>
    <col min="473" max="473" width="16.140625" bestFit="1" customWidth="1"/>
    <col min="474" max="474" width="19" bestFit="1" customWidth="1"/>
    <col min="475" max="475" width="13.28515625" customWidth="1"/>
    <col min="476" max="476" width="19.85546875" bestFit="1" customWidth="1"/>
    <col min="477" max="477" width="14.42578125" bestFit="1" customWidth="1"/>
    <col min="478" max="478" width="12" bestFit="1" customWidth="1"/>
    <col min="479" max="479" width="16.140625" bestFit="1" customWidth="1"/>
    <col min="480" max="480" width="19" bestFit="1" customWidth="1"/>
    <col min="481" max="481" width="13.28515625" customWidth="1"/>
    <col min="482" max="482" width="19.85546875" bestFit="1" customWidth="1"/>
    <col min="483" max="483" width="14.42578125" bestFit="1" customWidth="1"/>
    <col min="484" max="484" width="12" bestFit="1" customWidth="1"/>
    <col min="485" max="485" width="16.140625" bestFit="1" customWidth="1"/>
    <col min="486" max="486" width="19" bestFit="1" customWidth="1"/>
    <col min="487" max="487" width="13.28515625" customWidth="1"/>
    <col min="488" max="488" width="19.85546875" bestFit="1" customWidth="1"/>
    <col min="489" max="489" width="14.42578125" bestFit="1" customWidth="1"/>
    <col min="490" max="490" width="12" bestFit="1" customWidth="1"/>
    <col min="491" max="491" width="16.140625" bestFit="1" customWidth="1"/>
    <col min="492" max="492" width="19" bestFit="1" customWidth="1"/>
    <col min="493" max="493" width="13.28515625" customWidth="1"/>
    <col min="494" max="494" width="19.85546875" bestFit="1" customWidth="1"/>
    <col min="495" max="495" width="14.42578125" bestFit="1" customWidth="1"/>
    <col min="496" max="496" width="12" bestFit="1" customWidth="1"/>
    <col min="497" max="497" width="16.140625" bestFit="1" customWidth="1"/>
    <col min="498" max="498" width="19" bestFit="1" customWidth="1"/>
    <col min="499" max="499" width="13.28515625" customWidth="1"/>
    <col min="500" max="500" width="19.85546875" bestFit="1" customWidth="1"/>
    <col min="501" max="501" width="14.42578125" bestFit="1" customWidth="1"/>
    <col min="502" max="502" width="12" bestFit="1" customWidth="1"/>
    <col min="503" max="503" width="16.140625" bestFit="1" customWidth="1"/>
    <col min="504" max="504" width="19" bestFit="1" customWidth="1"/>
    <col min="505" max="505" width="13.28515625" customWidth="1"/>
    <col min="506" max="506" width="19.85546875" bestFit="1" customWidth="1"/>
    <col min="507" max="507" width="14.42578125" bestFit="1" customWidth="1"/>
    <col min="508" max="508" width="12" bestFit="1" customWidth="1"/>
    <col min="509" max="509" width="16.140625" bestFit="1" customWidth="1"/>
    <col min="510" max="510" width="19" bestFit="1" customWidth="1"/>
    <col min="511" max="511" width="13.28515625" customWidth="1"/>
    <col min="512" max="512" width="19.85546875" bestFit="1" customWidth="1"/>
    <col min="513" max="513" width="14.42578125" bestFit="1" customWidth="1"/>
    <col min="514" max="514" width="12" bestFit="1" customWidth="1"/>
    <col min="516" max="516" width="16.140625" bestFit="1" customWidth="1"/>
    <col min="517" max="517" width="19" bestFit="1" customWidth="1"/>
    <col min="518" max="518" width="13.28515625" customWidth="1"/>
    <col min="519" max="519" width="19.85546875" bestFit="1" customWidth="1"/>
    <col min="520" max="520" width="14.42578125" bestFit="1" customWidth="1"/>
    <col min="522" max="522" width="16.140625" bestFit="1" customWidth="1"/>
    <col min="523" max="523" width="19" bestFit="1" customWidth="1"/>
    <col min="524" max="524" width="13.28515625" customWidth="1"/>
    <col min="525" max="525" width="19.85546875" bestFit="1" customWidth="1"/>
    <col min="526" max="526" width="14.42578125" bestFit="1" customWidth="1"/>
    <col min="528" max="528" width="16.140625" bestFit="1" customWidth="1"/>
    <col min="529" max="529" width="19" bestFit="1" customWidth="1"/>
    <col min="530" max="530" width="13.28515625" customWidth="1"/>
    <col min="531" max="531" width="19.85546875" bestFit="1" customWidth="1"/>
    <col min="532" max="532" width="14.42578125" bestFit="1" customWidth="1"/>
    <col min="534" max="534" width="16.140625" bestFit="1" customWidth="1"/>
    <col min="535" max="535" width="19" bestFit="1" customWidth="1"/>
    <col min="536" max="536" width="13.28515625" customWidth="1"/>
    <col min="537" max="537" width="19.85546875" bestFit="1" customWidth="1"/>
    <col min="538" max="538" width="14.42578125" bestFit="1" customWidth="1"/>
    <col min="540" max="540" width="16.140625" bestFit="1" customWidth="1"/>
    <col min="541" max="541" width="19" bestFit="1" customWidth="1"/>
    <col min="542" max="542" width="13.28515625" customWidth="1"/>
    <col min="543" max="543" width="19.85546875" bestFit="1" customWidth="1"/>
    <col min="544" max="544" width="14.42578125" bestFit="1" customWidth="1"/>
    <col min="546" max="546" width="16.140625" bestFit="1" customWidth="1"/>
    <col min="547" max="547" width="19" bestFit="1" customWidth="1"/>
    <col min="548" max="548" width="13.28515625" customWidth="1"/>
    <col min="549" max="549" width="19.85546875" bestFit="1" customWidth="1"/>
    <col min="550" max="550" width="14.42578125" bestFit="1" customWidth="1"/>
    <col min="552" max="552" width="16.140625" bestFit="1" customWidth="1"/>
    <col min="553" max="553" width="19" bestFit="1" customWidth="1"/>
    <col min="554" max="554" width="13.28515625" customWidth="1"/>
    <col min="555" max="555" width="19.85546875" bestFit="1" customWidth="1"/>
    <col min="556" max="556" width="14.42578125" bestFit="1" customWidth="1"/>
    <col min="557" max="557" width="12" bestFit="1" customWidth="1"/>
    <col min="558" max="558" width="16.140625" bestFit="1" customWidth="1"/>
    <col min="559" max="559" width="19" bestFit="1" customWidth="1"/>
    <col min="560" max="560" width="13.28515625" customWidth="1"/>
    <col min="561" max="561" width="19.85546875" bestFit="1" customWidth="1"/>
    <col min="562" max="562" width="14.42578125" bestFit="1" customWidth="1"/>
    <col min="563" max="563" width="12" bestFit="1" customWidth="1"/>
    <col min="564" max="564" width="16.140625" bestFit="1" customWidth="1"/>
    <col min="565" max="565" width="19" bestFit="1" customWidth="1"/>
    <col min="566" max="566" width="13.28515625" customWidth="1"/>
    <col min="567" max="567" width="19.85546875" bestFit="1" customWidth="1"/>
    <col min="568" max="568" width="14.42578125" bestFit="1" customWidth="1"/>
    <col min="569" max="569" width="12" bestFit="1" customWidth="1"/>
    <col min="570" max="570" width="16.140625" bestFit="1" customWidth="1"/>
    <col min="571" max="571" width="19" bestFit="1" customWidth="1"/>
    <col min="572" max="572" width="13.28515625" customWidth="1"/>
    <col min="573" max="573" width="19.85546875" bestFit="1" customWidth="1"/>
    <col min="574" max="574" width="14.42578125" bestFit="1" customWidth="1"/>
    <col min="575" max="575" width="12" bestFit="1" customWidth="1"/>
    <col min="577" max="577" width="16.140625" bestFit="1" customWidth="1"/>
    <col min="578" max="578" width="19" bestFit="1" customWidth="1"/>
    <col min="579" max="579" width="13.28515625" customWidth="1"/>
    <col min="580" max="580" width="19.85546875" bestFit="1" customWidth="1"/>
    <col min="581" max="581" width="14.42578125" bestFit="1" customWidth="1"/>
    <col min="583" max="583" width="16.140625" bestFit="1" customWidth="1"/>
    <col min="584" max="584" width="19" bestFit="1" customWidth="1"/>
    <col min="585" max="585" width="13.28515625" customWidth="1"/>
    <col min="586" max="586" width="19.85546875" bestFit="1" customWidth="1"/>
    <col min="587" max="587" width="14.42578125" bestFit="1" customWidth="1"/>
    <col min="589" max="589" width="16.140625" bestFit="1" customWidth="1"/>
    <col min="590" max="590" width="19" bestFit="1" customWidth="1"/>
    <col min="591" max="591" width="13.28515625" customWidth="1"/>
    <col min="592" max="592" width="19.85546875" bestFit="1" customWidth="1"/>
    <col min="593" max="593" width="14.42578125" bestFit="1" customWidth="1"/>
    <col min="595" max="595" width="16.140625" bestFit="1" customWidth="1"/>
    <col min="596" max="596" width="19" bestFit="1" customWidth="1"/>
    <col min="597" max="597" width="13.28515625" customWidth="1"/>
    <col min="598" max="598" width="19.85546875" bestFit="1" customWidth="1"/>
    <col min="599" max="599" width="14.42578125" bestFit="1" customWidth="1"/>
    <col min="601" max="601" width="16.140625" bestFit="1" customWidth="1"/>
    <col min="602" max="602" width="19" bestFit="1" customWidth="1"/>
    <col min="603" max="603" width="13.28515625" customWidth="1"/>
    <col min="604" max="604" width="19.85546875" bestFit="1" customWidth="1"/>
    <col min="605" max="605" width="14.42578125" bestFit="1" customWidth="1"/>
    <col min="607" max="607" width="16.140625" bestFit="1" customWidth="1"/>
    <col min="608" max="608" width="19" bestFit="1" customWidth="1"/>
    <col min="609" max="609" width="13.28515625" customWidth="1"/>
    <col min="610" max="610" width="19.85546875" bestFit="1" customWidth="1"/>
    <col min="611" max="611" width="14.42578125" bestFit="1" customWidth="1"/>
    <col min="613" max="613" width="16.140625" bestFit="1" customWidth="1"/>
    <col min="614" max="614" width="19" bestFit="1" customWidth="1"/>
    <col min="615" max="615" width="13.28515625" customWidth="1"/>
    <col min="616" max="616" width="19.85546875" bestFit="1" customWidth="1"/>
    <col min="617" max="617" width="14.42578125" bestFit="1" customWidth="1"/>
    <col min="619" max="619" width="16.140625" bestFit="1" customWidth="1"/>
    <col min="620" max="620" width="19" bestFit="1" customWidth="1"/>
    <col min="621" max="621" width="13.28515625" customWidth="1"/>
    <col min="622" max="622" width="19.85546875" bestFit="1" customWidth="1"/>
    <col min="623" max="623" width="14.42578125" bestFit="1" customWidth="1"/>
    <col min="625" max="625" width="16.140625" bestFit="1" customWidth="1"/>
    <col min="626" max="626" width="19" bestFit="1" customWidth="1"/>
    <col min="627" max="627" width="13.28515625" customWidth="1"/>
    <col min="628" max="628" width="19.85546875" bestFit="1" customWidth="1"/>
    <col min="629" max="629" width="14.42578125" bestFit="1" customWidth="1"/>
    <col min="631" max="631" width="16.140625" bestFit="1" customWidth="1"/>
    <col min="632" max="632" width="19" bestFit="1" customWidth="1"/>
    <col min="633" max="633" width="13.28515625" customWidth="1"/>
    <col min="634" max="634" width="19.85546875" bestFit="1" customWidth="1"/>
    <col min="635" max="635" width="14.42578125" bestFit="1" customWidth="1"/>
    <col min="637" max="637" width="16.140625" bestFit="1" customWidth="1"/>
    <col min="638" max="638" width="19" bestFit="1" customWidth="1"/>
    <col min="639" max="639" width="13.28515625" customWidth="1"/>
    <col min="640" max="640" width="19.85546875" bestFit="1" customWidth="1"/>
    <col min="641" max="641" width="14.42578125" bestFit="1" customWidth="1"/>
    <col min="643" max="643" width="16.140625" bestFit="1" customWidth="1"/>
    <col min="644" max="644" width="19" bestFit="1" customWidth="1"/>
    <col min="645" max="645" width="13.28515625" customWidth="1"/>
    <col min="646" max="646" width="19.85546875" bestFit="1" customWidth="1"/>
    <col min="647" max="647" width="14.42578125" bestFit="1" customWidth="1"/>
    <col min="649" max="649" width="16.140625" bestFit="1" customWidth="1"/>
    <col min="650" max="650" width="19" bestFit="1" customWidth="1"/>
    <col min="651" max="651" width="13.28515625" customWidth="1"/>
    <col min="652" max="652" width="19.85546875" bestFit="1" customWidth="1"/>
    <col min="653" max="653" width="14.42578125" bestFit="1" customWidth="1"/>
    <col min="655" max="655" width="16.140625" bestFit="1" customWidth="1"/>
    <col min="656" max="656" width="19" bestFit="1" customWidth="1"/>
    <col min="657" max="657" width="13.28515625" customWidth="1"/>
    <col min="658" max="658" width="19.85546875" bestFit="1" customWidth="1"/>
    <col min="659" max="659" width="14.42578125" bestFit="1" customWidth="1"/>
    <col min="661" max="661" width="16.140625" bestFit="1" customWidth="1"/>
    <col min="662" max="662" width="19" bestFit="1" customWidth="1"/>
    <col min="663" max="663" width="13.28515625" customWidth="1"/>
    <col min="664" max="664" width="19.85546875" bestFit="1" customWidth="1"/>
    <col min="665" max="665" width="14.42578125" bestFit="1" customWidth="1"/>
    <col min="667" max="667" width="16.140625" bestFit="1" customWidth="1"/>
    <col min="668" max="668" width="19" bestFit="1" customWidth="1"/>
    <col min="669" max="669" width="13.28515625" customWidth="1"/>
    <col min="670" max="670" width="19.85546875" bestFit="1" customWidth="1"/>
    <col min="671" max="671" width="14.42578125" bestFit="1" customWidth="1"/>
    <col min="673" max="673" width="16.140625" bestFit="1" customWidth="1"/>
    <col min="674" max="674" width="19" bestFit="1" customWidth="1"/>
    <col min="675" max="675" width="13.28515625" customWidth="1"/>
    <col min="676" max="676" width="19.85546875" bestFit="1" customWidth="1"/>
    <col min="677" max="677" width="14.42578125" bestFit="1" customWidth="1"/>
    <col min="679" max="679" width="16.140625" bestFit="1" customWidth="1"/>
    <col min="680" max="680" width="19" bestFit="1" customWidth="1"/>
    <col min="681" max="681" width="13.28515625" customWidth="1"/>
    <col min="682" max="682" width="19.85546875" bestFit="1" customWidth="1"/>
    <col min="683" max="683" width="14.42578125" bestFit="1" customWidth="1"/>
    <col min="685" max="685" width="16.140625" bestFit="1" customWidth="1"/>
    <col min="686" max="686" width="19" bestFit="1" customWidth="1"/>
    <col min="687" max="687" width="13.28515625" customWidth="1"/>
    <col min="688" max="688" width="19.85546875" bestFit="1" customWidth="1"/>
    <col min="689" max="689" width="14.42578125" bestFit="1" customWidth="1"/>
    <col min="691" max="691" width="16.140625" bestFit="1" customWidth="1"/>
    <col min="692" max="692" width="19" bestFit="1" customWidth="1"/>
    <col min="693" max="693" width="13.28515625" customWidth="1"/>
    <col min="694" max="694" width="19.85546875" bestFit="1" customWidth="1"/>
    <col min="695" max="695" width="14.42578125" bestFit="1" customWidth="1"/>
    <col min="697" max="697" width="16.140625" bestFit="1" customWidth="1"/>
    <col min="698" max="698" width="19" bestFit="1" customWidth="1"/>
    <col min="699" max="699" width="13.28515625" customWidth="1"/>
    <col min="700" max="700" width="19.85546875" bestFit="1" customWidth="1"/>
    <col min="701" max="701" width="14.42578125" bestFit="1" customWidth="1"/>
    <col min="703" max="703" width="16.140625" bestFit="1" customWidth="1"/>
    <col min="704" max="704" width="19" bestFit="1" customWidth="1"/>
    <col min="705" max="705" width="13.28515625" customWidth="1"/>
    <col min="706" max="706" width="19.85546875" bestFit="1" customWidth="1"/>
    <col min="707" max="707" width="14.42578125" bestFit="1" customWidth="1"/>
    <col min="709" max="709" width="16.140625" bestFit="1" customWidth="1"/>
    <col min="710" max="710" width="19" bestFit="1" customWidth="1"/>
    <col min="711" max="711" width="13.28515625" customWidth="1"/>
    <col min="712" max="712" width="19.85546875" bestFit="1" customWidth="1"/>
    <col min="713" max="713" width="14.42578125" bestFit="1" customWidth="1"/>
    <col min="715" max="715" width="16.140625" bestFit="1" customWidth="1"/>
    <col min="716" max="716" width="19" bestFit="1" customWidth="1"/>
    <col min="717" max="717" width="13.28515625" customWidth="1"/>
    <col min="718" max="718" width="19.85546875" bestFit="1" customWidth="1"/>
    <col min="719" max="719" width="14.42578125" bestFit="1" customWidth="1"/>
    <col min="721" max="721" width="16.140625" bestFit="1" customWidth="1"/>
    <col min="722" max="722" width="19" bestFit="1" customWidth="1"/>
    <col min="723" max="723" width="13.28515625" customWidth="1"/>
    <col min="724" max="724" width="19.85546875" bestFit="1" customWidth="1"/>
    <col min="725" max="725" width="14.42578125" bestFit="1" customWidth="1"/>
    <col min="727" max="727" width="16.140625" bestFit="1" customWidth="1"/>
    <col min="728" max="728" width="19" bestFit="1" customWidth="1"/>
    <col min="729" max="729" width="13.28515625" customWidth="1"/>
    <col min="730" max="730" width="19.85546875" bestFit="1" customWidth="1"/>
    <col min="731" max="731" width="14.42578125" bestFit="1" customWidth="1"/>
    <col min="733" max="733" width="16.140625" bestFit="1" customWidth="1"/>
    <col min="734" max="734" width="19" bestFit="1" customWidth="1"/>
    <col min="735" max="735" width="13.28515625" customWidth="1"/>
    <col min="736" max="736" width="19.85546875" bestFit="1" customWidth="1"/>
    <col min="737" max="737" width="14.42578125" bestFit="1" customWidth="1"/>
    <col min="739" max="739" width="16.140625" bestFit="1" customWidth="1"/>
    <col min="740" max="740" width="19" bestFit="1" customWidth="1"/>
    <col min="741" max="741" width="13.28515625" customWidth="1"/>
    <col min="742" max="742" width="19.85546875" bestFit="1" customWidth="1"/>
    <col min="743" max="743" width="14.42578125" bestFit="1" customWidth="1"/>
    <col min="745" max="745" width="16.140625" bestFit="1" customWidth="1"/>
    <col min="746" max="746" width="19" bestFit="1" customWidth="1"/>
    <col min="747" max="747" width="13.28515625" customWidth="1"/>
    <col min="748" max="748" width="19.85546875" bestFit="1" customWidth="1"/>
    <col min="749" max="749" width="14.42578125" bestFit="1" customWidth="1"/>
    <col min="751" max="751" width="16.140625" bestFit="1" customWidth="1"/>
    <col min="752" max="752" width="19" bestFit="1" customWidth="1"/>
    <col min="753" max="753" width="13.28515625" customWidth="1"/>
    <col min="754" max="754" width="19.85546875" bestFit="1" customWidth="1"/>
    <col min="755" max="755" width="14.42578125" bestFit="1" customWidth="1"/>
    <col min="757" max="757" width="16.140625" bestFit="1" customWidth="1"/>
    <col min="758" max="758" width="19" bestFit="1" customWidth="1"/>
    <col min="759" max="759" width="13.28515625" customWidth="1"/>
    <col min="760" max="760" width="19.85546875" bestFit="1" customWidth="1"/>
    <col min="761" max="761" width="14.42578125" bestFit="1" customWidth="1"/>
    <col min="763" max="763" width="16.140625" bestFit="1" customWidth="1"/>
    <col min="764" max="764" width="19" bestFit="1" customWidth="1"/>
    <col min="765" max="765" width="13.28515625" customWidth="1"/>
    <col min="766" max="766" width="19.85546875" bestFit="1" customWidth="1"/>
    <col min="767" max="767" width="14.42578125" bestFit="1" customWidth="1"/>
    <col min="769" max="769" width="16.140625" bestFit="1" customWidth="1"/>
    <col min="770" max="770" width="19" bestFit="1" customWidth="1"/>
    <col min="771" max="771" width="13.28515625" customWidth="1"/>
    <col min="772" max="772" width="19.85546875" bestFit="1" customWidth="1"/>
    <col min="773" max="773" width="14.42578125" bestFit="1" customWidth="1"/>
    <col min="775" max="775" width="16.140625" bestFit="1" customWidth="1"/>
    <col min="776" max="776" width="19" bestFit="1" customWidth="1"/>
    <col min="777" max="777" width="13.28515625" customWidth="1"/>
    <col min="778" max="778" width="19.85546875" bestFit="1" customWidth="1"/>
    <col min="779" max="779" width="14.42578125" bestFit="1" customWidth="1"/>
    <col min="781" max="781" width="16.140625" bestFit="1" customWidth="1"/>
    <col min="782" max="782" width="19" bestFit="1" customWidth="1"/>
    <col min="783" max="783" width="13.28515625" customWidth="1"/>
    <col min="784" max="784" width="19.85546875" bestFit="1" customWidth="1"/>
    <col min="785" max="785" width="14.42578125" bestFit="1" customWidth="1"/>
    <col min="787" max="787" width="16.140625" bestFit="1" customWidth="1"/>
    <col min="788" max="788" width="19" bestFit="1" customWidth="1"/>
    <col min="789" max="789" width="13.28515625" customWidth="1"/>
    <col min="790" max="790" width="19.85546875" bestFit="1" customWidth="1"/>
    <col min="791" max="791" width="14.42578125" bestFit="1" customWidth="1"/>
  </cols>
  <sheetData>
    <row r="2" spans="1:791" ht="14.25" customHeight="1" x14ac:dyDescent="0.25">
      <c r="C2" s="6" t="s">
        <v>10</v>
      </c>
      <c r="D2" s="8" t="s">
        <v>28</v>
      </c>
      <c r="E2" s="6" t="s">
        <v>11</v>
      </c>
      <c r="F2" s="3" t="s">
        <v>27</v>
      </c>
      <c r="I2" s="6" t="s">
        <v>10</v>
      </c>
      <c r="J2" s="8" t="s">
        <v>29</v>
      </c>
      <c r="K2" s="6" t="s">
        <v>11</v>
      </c>
      <c r="L2" s="3"/>
      <c r="O2" s="6" t="s">
        <v>10</v>
      </c>
      <c r="P2" s="8" t="s">
        <v>30</v>
      </c>
      <c r="Q2" s="6" t="s">
        <v>11</v>
      </c>
      <c r="R2" s="3"/>
      <c r="U2" s="6" t="s">
        <v>10</v>
      </c>
      <c r="V2" s="8" t="s">
        <v>31</v>
      </c>
      <c r="W2" s="6" t="s">
        <v>11</v>
      </c>
      <c r="X2" s="3"/>
      <c r="AA2" s="6" t="s">
        <v>10</v>
      </c>
      <c r="AB2" s="8" t="s">
        <v>32</v>
      </c>
      <c r="AC2" s="6" t="s">
        <v>11</v>
      </c>
      <c r="AD2" s="3"/>
      <c r="AG2" s="6" t="s">
        <v>10</v>
      </c>
      <c r="AH2" s="8" t="s">
        <v>33</v>
      </c>
      <c r="AI2" s="6" t="s">
        <v>11</v>
      </c>
      <c r="AJ2" s="3"/>
      <c r="AM2" s="6" t="s">
        <v>10</v>
      </c>
      <c r="AN2" s="8" t="s">
        <v>34</v>
      </c>
      <c r="AO2" s="6" t="s">
        <v>11</v>
      </c>
      <c r="AP2" s="3"/>
      <c r="AS2" s="6" t="s">
        <v>10</v>
      </c>
      <c r="AT2" s="8" t="s">
        <v>35</v>
      </c>
      <c r="AU2" s="6" t="s">
        <v>11</v>
      </c>
      <c r="AV2" s="3"/>
      <c r="AY2" s="6" t="s">
        <v>10</v>
      </c>
      <c r="AZ2" s="8" t="s">
        <v>36</v>
      </c>
      <c r="BA2" s="6" t="s">
        <v>11</v>
      </c>
      <c r="BB2" s="3" t="s">
        <v>27</v>
      </c>
      <c r="BE2" s="6" t="s">
        <v>10</v>
      </c>
      <c r="BF2" s="8" t="s">
        <v>37</v>
      </c>
      <c r="BG2" s="6" t="s">
        <v>11</v>
      </c>
      <c r="BH2" s="3" t="s">
        <v>27</v>
      </c>
      <c r="BK2" s="6" t="s">
        <v>10</v>
      </c>
      <c r="BL2" s="8" t="s">
        <v>38</v>
      </c>
      <c r="BM2" s="6" t="s">
        <v>11</v>
      </c>
      <c r="BN2" s="3" t="s">
        <v>27</v>
      </c>
      <c r="BQ2" s="6" t="s">
        <v>10</v>
      </c>
      <c r="BR2" s="8" t="s">
        <v>39</v>
      </c>
      <c r="BS2" s="6" t="s">
        <v>11</v>
      </c>
      <c r="BT2" s="3" t="s">
        <v>27</v>
      </c>
      <c r="BW2" s="6" t="s">
        <v>10</v>
      </c>
      <c r="BX2" s="8" t="s">
        <v>40</v>
      </c>
      <c r="BY2" s="6" t="s">
        <v>11</v>
      </c>
      <c r="BZ2" s="3" t="s">
        <v>27</v>
      </c>
      <c r="CC2" s="6" t="s">
        <v>10</v>
      </c>
      <c r="CD2" s="8" t="s">
        <v>41</v>
      </c>
      <c r="CE2" s="6" t="s">
        <v>11</v>
      </c>
      <c r="CF2" s="3" t="s">
        <v>27</v>
      </c>
      <c r="CI2" s="6" t="s">
        <v>10</v>
      </c>
      <c r="CJ2" s="8" t="s">
        <v>42</v>
      </c>
      <c r="CK2" s="6" t="s">
        <v>11</v>
      </c>
      <c r="CL2" s="3" t="s">
        <v>27</v>
      </c>
      <c r="CO2" s="6" t="s">
        <v>10</v>
      </c>
      <c r="CP2" s="8" t="s">
        <v>43</v>
      </c>
      <c r="CQ2" s="6" t="s">
        <v>11</v>
      </c>
      <c r="CR2" s="3" t="s">
        <v>27</v>
      </c>
      <c r="CU2" s="6" t="s">
        <v>10</v>
      </c>
      <c r="CV2" s="8" t="s">
        <v>44</v>
      </c>
      <c r="CW2" s="6" t="s">
        <v>11</v>
      </c>
      <c r="CX2" s="3" t="s">
        <v>27</v>
      </c>
      <c r="DA2" s="6" t="s">
        <v>10</v>
      </c>
      <c r="DB2" s="8" t="s">
        <v>45</v>
      </c>
      <c r="DC2" s="6" t="s">
        <v>11</v>
      </c>
      <c r="DD2" s="3" t="s">
        <v>27</v>
      </c>
      <c r="DG2" s="6" t="s">
        <v>10</v>
      </c>
      <c r="DH2" s="8" t="s">
        <v>46</v>
      </c>
      <c r="DI2" s="6" t="s">
        <v>11</v>
      </c>
      <c r="DJ2" s="3" t="s">
        <v>27</v>
      </c>
      <c r="DM2" s="6" t="s">
        <v>10</v>
      </c>
      <c r="DN2" s="8" t="s">
        <v>47</v>
      </c>
      <c r="DO2" s="6" t="s">
        <v>11</v>
      </c>
      <c r="DP2" s="3" t="s">
        <v>27</v>
      </c>
      <c r="DS2" s="6" t="s">
        <v>10</v>
      </c>
      <c r="DT2" s="8" t="s">
        <v>48</v>
      </c>
      <c r="DU2" s="6" t="s">
        <v>11</v>
      </c>
      <c r="DV2" s="3" t="s">
        <v>27</v>
      </c>
      <c r="DY2" s="6" t="s">
        <v>10</v>
      </c>
      <c r="DZ2" s="8" t="s">
        <v>49</v>
      </c>
      <c r="EA2" s="6" t="s">
        <v>11</v>
      </c>
      <c r="EB2" s="3" t="s">
        <v>27</v>
      </c>
      <c r="EF2" s="6" t="s">
        <v>10</v>
      </c>
      <c r="EG2" s="8" t="s">
        <v>50</v>
      </c>
      <c r="EH2" s="6" t="s">
        <v>11</v>
      </c>
      <c r="EI2" s="3" t="s">
        <v>27</v>
      </c>
      <c r="EL2" s="6" t="s">
        <v>10</v>
      </c>
      <c r="EM2" s="8" t="s">
        <v>51</v>
      </c>
      <c r="EN2" s="6" t="s">
        <v>11</v>
      </c>
      <c r="EO2" s="3" t="s">
        <v>27</v>
      </c>
      <c r="ER2" s="6" t="s">
        <v>10</v>
      </c>
      <c r="ES2" s="8" t="s">
        <v>52</v>
      </c>
      <c r="ET2" s="6" t="s">
        <v>11</v>
      </c>
      <c r="EU2" s="3" t="s">
        <v>27</v>
      </c>
      <c r="EX2" s="6" t="s">
        <v>10</v>
      </c>
      <c r="EY2" s="8" t="s">
        <v>53</v>
      </c>
      <c r="EZ2" s="6" t="s">
        <v>11</v>
      </c>
      <c r="FA2" s="3" t="s">
        <v>27</v>
      </c>
      <c r="FD2" s="6" t="s">
        <v>10</v>
      </c>
      <c r="FE2" s="8" t="s">
        <v>54</v>
      </c>
      <c r="FF2" s="6" t="s">
        <v>11</v>
      </c>
      <c r="FG2" s="3" t="s">
        <v>27</v>
      </c>
      <c r="FJ2" s="6" t="s">
        <v>10</v>
      </c>
      <c r="FK2" s="8" t="s">
        <v>55</v>
      </c>
      <c r="FL2" s="6" t="s">
        <v>11</v>
      </c>
      <c r="FM2" s="3" t="s">
        <v>27</v>
      </c>
      <c r="FP2" s="6" t="s">
        <v>10</v>
      </c>
      <c r="FQ2" s="8" t="s">
        <v>56</v>
      </c>
      <c r="FR2" s="6" t="s">
        <v>11</v>
      </c>
      <c r="FS2" s="3"/>
      <c r="FV2" s="6" t="s">
        <v>10</v>
      </c>
      <c r="FW2" s="8" t="s">
        <v>57</v>
      </c>
      <c r="FX2" s="6" t="s">
        <v>11</v>
      </c>
      <c r="FY2" s="3"/>
      <c r="GB2" s="6" t="s">
        <v>10</v>
      </c>
      <c r="GC2" s="8" t="s">
        <v>58</v>
      </c>
      <c r="GD2" s="6" t="s">
        <v>11</v>
      </c>
      <c r="GE2" s="3"/>
      <c r="GH2" s="6" t="s">
        <v>10</v>
      </c>
      <c r="GI2" s="8" t="s">
        <v>59</v>
      </c>
      <c r="GJ2" s="6" t="s">
        <v>11</v>
      </c>
      <c r="GK2" s="3"/>
      <c r="GN2" s="6" t="s">
        <v>10</v>
      </c>
      <c r="GO2" s="8" t="s">
        <v>60</v>
      </c>
      <c r="GP2" s="6" t="s">
        <v>11</v>
      </c>
      <c r="GQ2" s="3"/>
      <c r="GT2" s="6" t="s">
        <v>10</v>
      </c>
      <c r="GU2" s="8" t="s">
        <v>61</v>
      </c>
      <c r="GV2" s="6" t="s">
        <v>11</v>
      </c>
      <c r="GW2" s="3"/>
      <c r="GZ2" s="6" t="s">
        <v>10</v>
      </c>
      <c r="HA2" s="8" t="s">
        <v>62</v>
      </c>
      <c r="HB2" s="6" t="s">
        <v>11</v>
      </c>
      <c r="HC2" s="3"/>
      <c r="HF2" s="6" t="s">
        <v>10</v>
      </c>
      <c r="HG2" s="8" t="s">
        <v>63</v>
      </c>
      <c r="HH2" s="6" t="s">
        <v>11</v>
      </c>
      <c r="HI2" s="3" t="s">
        <v>27</v>
      </c>
      <c r="HL2" s="6" t="s">
        <v>10</v>
      </c>
      <c r="HM2" s="8" t="s">
        <v>64</v>
      </c>
      <c r="HN2" s="6" t="s">
        <v>11</v>
      </c>
      <c r="HO2" s="3" t="s">
        <v>27</v>
      </c>
      <c r="HR2" s="6" t="s">
        <v>10</v>
      </c>
      <c r="HS2" s="8" t="s">
        <v>65</v>
      </c>
      <c r="HT2" s="6" t="s">
        <v>11</v>
      </c>
      <c r="HU2" s="3" t="s">
        <v>27</v>
      </c>
      <c r="HX2" s="6" t="s">
        <v>10</v>
      </c>
      <c r="HY2" s="8" t="s">
        <v>66</v>
      </c>
      <c r="HZ2" s="6" t="s">
        <v>11</v>
      </c>
      <c r="IA2" s="3" t="s">
        <v>27</v>
      </c>
      <c r="ID2" s="6" t="s">
        <v>10</v>
      </c>
      <c r="IE2" s="8" t="s">
        <v>67</v>
      </c>
      <c r="IF2" s="6" t="s">
        <v>11</v>
      </c>
      <c r="IG2" s="3" t="s">
        <v>27</v>
      </c>
      <c r="IJ2" s="6" t="s">
        <v>10</v>
      </c>
      <c r="IK2" s="8" t="s">
        <v>68</v>
      </c>
      <c r="IL2" s="6" t="s">
        <v>11</v>
      </c>
      <c r="IM2" s="3" t="s">
        <v>27</v>
      </c>
      <c r="IP2" s="6" t="s">
        <v>10</v>
      </c>
      <c r="IQ2" s="8" t="s">
        <v>69</v>
      </c>
      <c r="IR2" s="6" t="s">
        <v>11</v>
      </c>
      <c r="IS2" s="3" t="s">
        <v>27</v>
      </c>
      <c r="IV2" s="6" t="s">
        <v>10</v>
      </c>
      <c r="IW2" s="8" t="s">
        <v>70</v>
      </c>
      <c r="IX2" s="6" t="s">
        <v>11</v>
      </c>
      <c r="IY2" s="3" t="s">
        <v>27</v>
      </c>
      <c r="JB2" s="6" t="s">
        <v>10</v>
      </c>
      <c r="JC2" s="8" t="s">
        <v>71</v>
      </c>
      <c r="JD2" s="6" t="s">
        <v>11</v>
      </c>
      <c r="JE2" s="3" t="s">
        <v>27</v>
      </c>
      <c r="JH2" s="6" t="s">
        <v>10</v>
      </c>
      <c r="JI2" s="8" t="s">
        <v>72</v>
      </c>
      <c r="JJ2" s="6" t="s">
        <v>11</v>
      </c>
      <c r="JK2" s="3" t="s">
        <v>27</v>
      </c>
      <c r="JN2" s="6" t="s">
        <v>10</v>
      </c>
      <c r="JO2" s="8" t="s">
        <v>73</v>
      </c>
      <c r="JP2" s="6" t="s">
        <v>11</v>
      </c>
      <c r="JQ2" s="3" t="s">
        <v>27</v>
      </c>
      <c r="JT2" s="6" t="s">
        <v>10</v>
      </c>
      <c r="JU2" s="8" t="s">
        <v>74</v>
      </c>
      <c r="JV2" s="6" t="s">
        <v>11</v>
      </c>
      <c r="JW2" s="3" t="s">
        <v>27</v>
      </c>
      <c r="JZ2" s="6" t="s">
        <v>10</v>
      </c>
      <c r="KA2" s="8" t="s">
        <v>75</v>
      </c>
      <c r="KB2" s="6" t="s">
        <v>11</v>
      </c>
      <c r="KC2" s="3" t="s">
        <v>27</v>
      </c>
      <c r="KF2" s="6" t="s">
        <v>10</v>
      </c>
      <c r="KG2" s="8" t="s">
        <v>76</v>
      </c>
      <c r="KH2" s="6" t="s">
        <v>11</v>
      </c>
      <c r="KI2" s="3" t="s">
        <v>27</v>
      </c>
      <c r="KM2" s="6" t="s">
        <v>10</v>
      </c>
      <c r="KN2" s="8" t="s">
        <v>77</v>
      </c>
      <c r="KO2" s="6" t="s">
        <v>11</v>
      </c>
      <c r="KP2" s="3" t="s">
        <v>27</v>
      </c>
      <c r="KS2" s="6" t="s">
        <v>10</v>
      </c>
      <c r="KT2" s="8" t="s">
        <v>78</v>
      </c>
      <c r="KU2" s="6" t="s">
        <v>11</v>
      </c>
      <c r="KV2" s="3" t="s">
        <v>27</v>
      </c>
      <c r="KY2" s="6" t="s">
        <v>10</v>
      </c>
      <c r="KZ2" s="8" t="s">
        <v>79</v>
      </c>
      <c r="LA2" s="6" t="s">
        <v>11</v>
      </c>
      <c r="LB2" s="3" t="s">
        <v>27</v>
      </c>
      <c r="LE2" s="6" t="s">
        <v>10</v>
      </c>
      <c r="LF2" s="8" t="s">
        <v>80</v>
      </c>
      <c r="LG2" s="6" t="s">
        <v>11</v>
      </c>
      <c r="LH2" s="3" t="s">
        <v>27</v>
      </c>
      <c r="LK2" s="6" t="s">
        <v>10</v>
      </c>
      <c r="LL2" s="8" t="s">
        <v>81</v>
      </c>
      <c r="LM2" s="6" t="s">
        <v>11</v>
      </c>
      <c r="LN2" s="3" t="s">
        <v>27</v>
      </c>
      <c r="LQ2" s="6" t="s">
        <v>10</v>
      </c>
      <c r="LR2" s="8" t="s">
        <v>82</v>
      </c>
      <c r="LS2" s="6" t="s">
        <v>11</v>
      </c>
      <c r="LT2" s="3" t="s">
        <v>27</v>
      </c>
      <c r="LW2" s="6" t="s">
        <v>10</v>
      </c>
      <c r="LX2" s="8" t="s">
        <v>83</v>
      </c>
      <c r="LY2" s="6" t="s">
        <v>11</v>
      </c>
      <c r="LZ2" s="3" t="s">
        <v>27</v>
      </c>
      <c r="MC2" s="6" t="s">
        <v>10</v>
      </c>
      <c r="MD2" s="8" t="s">
        <v>84</v>
      </c>
      <c r="ME2" s="6" t="s">
        <v>11</v>
      </c>
      <c r="MF2" s="3" t="s">
        <v>27</v>
      </c>
      <c r="MI2" s="6" t="s">
        <v>10</v>
      </c>
      <c r="MJ2" s="8" t="s">
        <v>85</v>
      </c>
      <c r="MK2" s="6" t="s">
        <v>11</v>
      </c>
      <c r="ML2" s="3" t="s">
        <v>27</v>
      </c>
      <c r="MP2" s="6" t="s">
        <v>10</v>
      </c>
      <c r="MQ2" s="8" t="s">
        <v>86</v>
      </c>
      <c r="MR2" s="6" t="s">
        <v>11</v>
      </c>
      <c r="MS2" s="3" t="s">
        <v>27</v>
      </c>
      <c r="MV2" s="6" t="s">
        <v>10</v>
      </c>
      <c r="MW2" s="8" t="s">
        <v>87</v>
      </c>
      <c r="MX2" s="6" t="s">
        <v>11</v>
      </c>
      <c r="MY2" s="3" t="s">
        <v>27</v>
      </c>
      <c r="NB2" s="6" t="s">
        <v>10</v>
      </c>
      <c r="NC2" s="8" t="s">
        <v>88</v>
      </c>
      <c r="ND2" s="6" t="s">
        <v>11</v>
      </c>
      <c r="NE2" s="3" t="s">
        <v>27</v>
      </c>
      <c r="NH2" s="6" t="s">
        <v>10</v>
      </c>
      <c r="NI2" s="8" t="s">
        <v>89</v>
      </c>
      <c r="NJ2" s="6" t="s">
        <v>11</v>
      </c>
      <c r="NK2" s="3" t="s">
        <v>27</v>
      </c>
      <c r="NN2" s="6" t="s">
        <v>10</v>
      </c>
      <c r="NO2" s="8" t="s">
        <v>90</v>
      </c>
      <c r="NP2" s="6" t="s">
        <v>11</v>
      </c>
      <c r="NQ2" s="3" t="s">
        <v>27</v>
      </c>
      <c r="NT2" s="6" t="s">
        <v>10</v>
      </c>
      <c r="NU2" s="8" t="s">
        <v>91</v>
      </c>
      <c r="NV2" s="6" t="s">
        <v>11</v>
      </c>
      <c r="NW2" s="3" t="s">
        <v>27</v>
      </c>
      <c r="NZ2" s="6" t="s">
        <v>10</v>
      </c>
      <c r="OA2" s="8" t="s">
        <v>92</v>
      </c>
      <c r="OB2" s="6" t="s">
        <v>11</v>
      </c>
      <c r="OC2" s="3"/>
      <c r="OF2" s="6" t="s">
        <v>10</v>
      </c>
      <c r="OG2" s="8" t="s">
        <v>93</v>
      </c>
      <c r="OH2" s="6" t="s">
        <v>11</v>
      </c>
      <c r="OI2" s="3"/>
      <c r="OL2" s="6" t="s">
        <v>10</v>
      </c>
      <c r="OM2" s="8" t="s">
        <v>94</v>
      </c>
      <c r="ON2" s="6" t="s">
        <v>11</v>
      </c>
      <c r="OO2" s="3"/>
      <c r="OR2" s="6" t="s">
        <v>10</v>
      </c>
      <c r="OS2" s="8" t="s">
        <v>95</v>
      </c>
      <c r="OT2" s="6" t="s">
        <v>11</v>
      </c>
      <c r="OU2" s="3"/>
      <c r="OX2" s="6" t="s">
        <v>10</v>
      </c>
      <c r="OY2" s="8" t="s">
        <v>96</v>
      </c>
      <c r="OZ2" s="6" t="s">
        <v>11</v>
      </c>
      <c r="PA2" s="3"/>
      <c r="PD2" s="6" t="s">
        <v>10</v>
      </c>
      <c r="PE2" s="8" t="s">
        <v>97</v>
      </c>
      <c r="PF2" s="6" t="s">
        <v>11</v>
      </c>
      <c r="PG2" s="3"/>
      <c r="PJ2" s="6" t="s">
        <v>10</v>
      </c>
      <c r="PK2" s="8" t="s">
        <v>98</v>
      </c>
      <c r="PL2" s="6" t="s">
        <v>11</v>
      </c>
      <c r="PM2" s="3"/>
      <c r="PP2" s="6" t="s">
        <v>10</v>
      </c>
      <c r="PQ2" s="8" t="s">
        <v>99</v>
      </c>
      <c r="PR2" s="6" t="s">
        <v>11</v>
      </c>
      <c r="PS2" s="3" t="s">
        <v>27</v>
      </c>
      <c r="PV2" s="6" t="s">
        <v>10</v>
      </c>
      <c r="PW2" s="8" t="s">
        <v>100</v>
      </c>
      <c r="PX2" s="6" t="s">
        <v>11</v>
      </c>
      <c r="PY2" s="3" t="s">
        <v>27</v>
      </c>
      <c r="QB2" s="6" t="s">
        <v>10</v>
      </c>
      <c r="QC2" s="8" t="s">
        <v>101</v>
      </c>
      <c r="QD2" s="6" t="s">
        <v>11</v>
      </c>
      <c r="QE2" s="3" t="s">
        <v>27</v>
      </c>
      <c r="QH2" s="6" t="s">
        <v>10</v>
      </c>
      <c r="QI2" s="8" t="s">
        <v>102</v>
      </c>
      <c r="QJ2" s="6" t="s">
        <v>11</v>
      </c>
      <c r="QK2" s="3" t="s">
        <v>27</v>
      </c>
      <c r="QN2" s="6" t="s">
        <v>10</v>
      </c>
      <c r="QO2" s="8" t="s">
        <v>103</v>
      </c>
      <c r="QP2" s="6" t="s">
        <v>11</v>
      </c>
      <c r="QQ2" s="3" t="s">
        <v>27</v>
      </c>
      <c r="QT2" s="6" t="s">
        <v>10</v>
      </c>
      <c r="QU2" s="8" t="s">
        <v>104</v>
      </c>
      <c r="QV2" s="6" t="s">
        <v>11</v>
      </c>
      <c r="QW2" s="3" t="s">
        <v>27</v>
      </c>
      <c r="QZ2" s="6" t="s">
        <v>10</v>
      </c>
      <c r="RA2" s="8" t="s">
        <v>105</v>
      </c>
      <c r="RB2" s="6" t="s">
        <v>11</v>
      </c>
      <c r="RC2" s="3" t="s">
        <v>27</v>
      </c>
      <c r="RF2" s="6" t="s">
        <v>10</v>
      </c>
      <c r="RG2" s="8" t="s">
        <v>105</v>
      </c>
      <c r="RH2" s="6" t="s">
        <v>11</v>
      </c>
      <c r="RI2" s="3" t="s">
        <v>27</v>
      </c>
      <c r="RL2" s="6" t="s">
        <v>10</v>
      </c>
      <c r="RM2" s="8" t="s">
        <v>106</v>
      </c>
      <c r="RN2" s="6" t="s">
        <v>11</v>
      </c>
      <c r="RO2" s="3" t="s">
        <v>27</v>
      </c>
      <c r="RR2" s="6" t="s">
        <v>10</v>
      </c>
      <c r="RS2" s="8" t="s">
        <v>107</v>
      </c>
      <c r="RT2" s="6" t="s">
        <v>11</v>
      </c>
      <c r="RU2" s="3" t="s">
        <v>27</v>
      </c>
      <c r="RX2" s="6" t="s">
        <v>10</v>
      </c>
      <c r="RY2" s="8" t="s">
        <v>108</v>
      </c>
      <c r="RZ2" s="6" t="s">
        <v>11</v>
      </c>
      <c r="SA2" s="3" t="s">
        <v>27</v>
      </c>
      <c r="SD2" s="6" t="s">
        <v>10</v>
      </c>
      <c r="SE2" s="8" t="s">
        <v>109</v>
      </c>
      <c r="SF2" s="6" t="s">
        <v>11</v>
      </c>
      <c r="SG2" s="3" t="s">
        <v>27</v>
      </c>
      <c r="SJ2" s="6" t="s">
        <v>10</v>
      </c>
      <c r="SK2" s="8" t="s">
        <v>110</v>
      </c>
      <c r="SL2" s="6" t="s">
        <v>11</v>
      </c>
      <c r="SM2" s="3" t="s">
        <v>27</v>
      </c>
      <c r="SP2" s="6" t="s">
        <v>10</v>
      </c>
      <c r="SQ2" s="8" t="s">
        <v>111</v>
      </c>
      <c r="SR2" s="6" t="s">
        <v>11</v>
      </c>
      <c r="SS2" s="3" t="s">
        <v>27</v>
      </c>
      <c r="SW2" s="6" t="s">
        <v>10</v>
      </c>
      <c r="SX2" s="8" t="s">
        <v>112</v>
      </c>
      <c r="SY2" s="6" t="s">
        <v>11</v>
      </c>
      <c r="SZ2" s="3" t="s">
        <v>27</v>
      </c>
      <c r="TC2" s="6" t="s">
        <v>10</v>
      </c>
      <c r="TD2" s="8" t="s">
        <v>113</v>
      </c>
      <c r="TE2" s="6" t="s">
        <v>11</v>
      </c>
      <c r="TF2" s="3" t="s">
        <v>27</v>
      </c>
      <c r="TI2" s="6" t="s">
        <v>10</v>
      </c>
      <c r="TJ2" s="8" t="s">
        <v>114</v>
      </c>
      <c r="TK2" s="6" t="s">
        <v>11</v>
      </c>
      <c r="TL2" s="3" t="s">
        <v>27</v>
      </c>
      <c r="TO2" s="6" t="s">
        <v>10</v>
      </c>
      <c r="TP2" s="8" t="s">
        <v>115</v>
      </c>
      <c r="TQ2" s="6" t="s">
        <v>11</v>
      </c>
      <c r="TR2" s="3" t="s">
        <v>27</v>
      </c>
      <c r="TU2" s="6" t="s">
        <v>10</v>
      </c>
      <c r="TV2" s="8" t="s">
        <v>116</v>
      </c>
      <c r="TW2" s="6" t="s">
        <v>11</v>
      </c>
      <c r="TX2" s="3" t="s">
        <v>27</v>
      </c>
      <c r="UA2" s="6" t="s">
        <v>10</v>
      </c>
      <c r="UB2" s="8" t="s">
        <v>117</v>
      </c>
      <c r="UC2" s="6" t="s">
        <v>11</v>
      </c>
      <c r="UD2" s="3" t="s">
        <v>27</v>
      </c>
      <c r="UG2" s="6" t="s">
        <v>10</v>
      </c>
      <c r="UH2" s="8" t="s">
        <v>118</v>
      </c>
      <c r="UI2" s="6" t="s">
        <v>11</v>
      </c>
      <c r="UJ2" s="3" t="s">
        <v>27</v>
      </c>
      <c r="UM2" s="6" t="s">
        <v>10</v>
      </c>
      <c r="UN2" s="8" t="s">
        <v>119</v>
      </c>
      <c r="UO2" s="6" t="s">
        <v>11</v>
      </c>
      <c r="UP2" s="3" t="s">
        <v>27</v>
      </c>
      <c r="US2" s="6" t="s">
        <v>10</v>
      </c>
      <c r="UT2" s="8" t="s">
        <v>120</v>
      </c>
      <c r="UU2" s="6" t="s">
        <v>11</v>
      </c>
      <c r="UV2" s="3" t="s">
        <v>27</v>
      </c>
      <c r="UY2" s="6" t="s">
        <v>10</v>
      </c>
      <c r="UZ2" s="8" t="s">
        <v>121</v>
      </c>
      <c r="VA2" s="6" t="s">
        <v>11</v>
      </c>
      <c r="VB2" s="3" t="s">
        <v>27</v>
      </c>
      <c r="VF2" s="6" t="s">
        <v>10</v>
      </c>
      <c r="VG2" s="8" t="s">
        <v>122</v>
      </c>
      <c r="VH2" s="6" t="s">
        <v>11</v>
      </c>
      <c r="VI2" s="3" t="s">
        <v>27</v>
      </c>
      <c r="VL2" s="6" t="s">
        <v>10</v>
      </c>
      <c r="VM2" s="8" t="s">
        <v>123</v>
      </c>
      <c r="VN2" s="6" t="s">
        <v>11</v>
      </c>
      <c r="VO2" s="3" t="s">
        <v>27</v>
      </c>
      <c r="VR2" s="6" t="s">
        <v>10</v>
      </c>
      <c r="VS2" s="8" t="s">
        <v>124</v>
      </c>
      <c r="VT2" s="6" t="s">
        <v>11</v>
      </c>
      <c r="VU2" s="3" t="s">
        <v>27</v>
      </c>
      <c r="VX2" s="6" t="s">
        <v>10</v>
      </c>
      <c r="VY2" s="8" t="s">
        <v>125</v>
      </c>
      <c r="VZ2" s="6" t="s">
        <v>11</v>
      </c>
      <c r="WA2" s="3" t="s">
        <v>27</v>
      </c>
      <c r="WD2" s="6" t="s">
        <v>10</v>
      </c>
      <c r="WE2" s="8" t="s">
        <v>126</v>
      </c>
      <c r="WF2" s="6" t="s">
        <v>11</v>
      </c>
      <c r="WG2" s="3" t="s">
        <v>27</v>
      </c>
      <c r="WJ2" s="6" t="s">
        <v>10</v>
      </c>
      <c r="WK2" s="8" t="s">
        <v>127</v>
      </c>
      <c r="WL2" s="6" t="s">
        <v>11</v>
      </c>
      <c r="WM2" s="3" t="s">
        <v>27</v>
      </c>
      <c r="WP2" s="6" t="s">
        <v>10</v>
      </c>
      <c r="WQ2" s="8" t="s">
        <v>128</v>
      </c>
      <c r="WR2" s="6" t="s">
        <v>11</v>
      </c>
      <c r="WS2" s="3" t="s">
        <v>27</v>
      </c>
      <c r="WV2" s="6" t="s">
        <v>10</v>
      </c>
      <c r="WW2" s="8" t="s">
        <v>129</v>
      </c>
      <c r="WX2" s="6" t="s">
        <v>11</v>
      </c>
      <c r="WY2" s="3" t="s">
        <v>27</v>
      </c>
      <c r="XB2" s="6" t="s">
        <v>10</v>
      </c>
      <c r="XC2" s="8" t="s">
        <v>130</v>
      </c>
      <c r="XD2" s="6" t="s">
        <v>11</v>
      </c>
      <c r="XE2" s="3" t="s">
        <v>27</v>
      </c>
      <c r="XH2" s="6" t="s">
        <v>10</v>
      </c>
      <c r="XI2" s="8" t="s">
        <v>131</v>
      </c>
      <c r="XJ2" s="6" t="s">
        <v>11</v>
      </c>
      <c r="XK2" s="3" t="s">
        <v>27</v>
      </c>
      <c r="XN2" s="6" t="s">
        <v>10</v>
      </c>
      <c r="XO2" s="8" t="s">
        <v>132</v>
      </c>
      <c r="XP2" s="6" t="s">
        <v>11</v>
      </c>
      <c r="XQ2" s="3" t="s">
        <v>27</v>
      </c>
      <c r="XT2" s="6" t="s">
        <v>10</v>
      </c>
      <c r="XU2" s="8" t="s">
        <v>133</v>
      </c>
      <c r="XV2" s="6" t="s">
        <v>11</v>
      </c>
      <c r="XW2" s="3" t="s">
        <v>27</v>
      </c>
      <c r="XZ2" s="6" t="s">
        <v>10</v>
      </c>
      <c r="YA2" s="8" t="s">
        <v>134</v>
      </c>
      <c r="YB2" s="6" t="s">
        <v>11</v>
      </c>
      <c r="YC2" s="3" t="s">
        <v>27</v>
      </c>
      <c r="YF2" s="6" t="s">
        <v>10</v>
      </c>
      <c r="YG2" s="8" t="s">
        <v>135</v>
      </c>
      <c r="YH2" s="6" t="s">
        <v>11</v>
      </c>
      <c r="YI2" s="3" t="s">
        <v>27</v>
      </c>
      <c r="YL2" s="6" t="s">
        <v>10</v>
      </c>
      <c r="YM2" s="8" t="s">
        <v>136</v>
      </c>
      <c r="YN2" s="6" t="s">
        <v>11</v>
      </c>
      <c r="YO2" s="3" t="s">
        <v>27</v>
      </c>
      <c r="YR2" s="6" t="s">
        <v>10</v>
      </c>
      <c r="YS2" s="8" t="s">
        <v>137</v>
      </c>
      <c r="YT2" s="6" t="s">
        <v>11</v>
      </c>
      <c r="YU2" s="3" t="s">
        <v>27</v>
      </c>
      <c r="YX2" s="6" t="s">
        <v>10</v>
      </c>
      <c r="YY2" s="8" t="s">
        <v>138</v>
      </c>
      <c r="YZ2" s="6" t="s">
        <v>11</v>
      </c>
      <c r="ZA2" s="3" t="s">
        <v>27</v>
      </c>
      <c r="ZD2" s="6" t="s">
        <v>10</v>
      </c>
      <c r="ZE2" s="8" t="s">
        <v>139</v>
      </c>
      <c r="ZF2" s="6" t="s">
        <v>11</v>
      </c>
      <c r="ZG2" s="3" t="s">
        <v>27</v>
      </c>
      <c r="ZJ2" s="6" t="s">
        <v>10</v>
      </c>
      <c r="ZK2" s="8" t="s">
        <v>140</v>
      </c>
      <c r="ZL2" s="6" t="s">
        <v>11</v>
      </c>
      <c r="ZM2" s="3" t="s">
        <v>27</v>
      </c>
      <c r="ZP2" s="6" t="s">
        <v>10</v>
      </c>
      <c r="ZQ2" s="8" t="s">
        <v>141</v>
      </c>
      <c r="ZR2" s="6" t="s">
        <v>11</v>
      </c>
      <c r="ZS2" s="3" t="s">
        <v>27</v>
      </c>
      <c r="ZV2" s="6" t="s">
        <v>10</v>
      </c>
      <c r="ZW2" s="8" t="s">
        <v>142</v>
      </c>
      <c r="ZX2" s="6" t="s">
        <v>11</v>
      </c>
      <c r="ZY2" s="3" t="s">
        <v>27</v>
      </c>
      <c r="AAB2" s="6" t="s">
        <v>10</v>
      </c>
      <c r="AAC2" s="8" t="s">
        <v>143</v>
      </c>
      <c r="AAD2" s="6" t="s">
        <v>11</v>
      </c>
      <c r="AAE2" s="3" t="s">
        <v>27</v>
      </c>
      <c r="AAH2" s="6" t="s">
        <v>10</v>
      </c>
      <c r="AAI2" s="8" t="s">
        <v>144</v>
      </c>
      <c r="AAJ2" s="6" t="s">
        <v>11</v>
      </c>
      <c r="AAK2" s="3" t="s">
        <v>27</v>
      </c>
      <c r="AAN2" s="6" t="s">
        <v>10</v>
      </c>
      <c r="AAO2" s="8" t="s">
        <v>145</v>
      </c>
      <c r="AAP2" s="6" t="s">
        <v>11</v>
      </c>
      <c r="AAQ2" s="3" t="s">
        <v>27</v>
      </c>
      <c r="AAT2" s="6" t="s">
        <v>10</v>
      </c>
      <c r="AAU2" s="8" t="s">
        <v>146</v>
      </c>
      <c r="AAV2" s="6" t="s">
        <v>11</v>
      </c>
      <c r="AAW2" s="3" t="s">
        <v>27</v>
      </c>
      <c r="AAZ2" s="6" t="s">
        <v>10</v>
      </c>
      <c r="ABA2" s="8" t="s">
        <v>147</v>
      </c>
      <c r="ABB2" s="6" t="s">
        <v>11</v>
      </c>
      <c r="ABC2" s="3" t="s">
        <v>27</v>
      </c>
      <c r="ABF2" s="6" t="s">
        <v>10</v>
      </c>
      <c r="ABG2" s="114" t="s">
        <v>148</v>
      </c>
      <c r="ABH2" s="6" t="s">
        <v>11</v>
      </c>
      <c r="ABI2" s="3" t="s">
        <v>27</v>
      </c>
      <c r="ABL2" s="6" t="s">
        <v>10</v>
      </c>
      <c r="ABM2" s="8" t="s">
        <v>149</v>
      </c>
      <c r="ABN2" s="6" t="s">
        <v>11</v>
      </c>
      <c r="ABO2" s="3" t="s">
        <v>27</v>
      </c>
      <c r="ABR2" s="6" t="s">
        <v>10</v>
      </c>
      <c r="ABS2" s="8"/>
      <c r="ABT2" s="6" t="s">
        <v>11</v>
      </c>
      <c r="ABU2" s="3" t="s">
        <v>27</v>
      </c>
      <c r="ABX2" s="6" t="s">
        <v>10</v>
      </c>
      <c r="ABY2" s="8"/>
      <c r="ABZ2" s="6" t="s">
        <v>11</v>
      </c>
      <c r="ACA2" s="3" t="s">
        <v>27</v>
      </c>
      <c r="ACD2" s="6" t="s">
        <v>10</v>
      </c>
      <c r="ACE2" s="8"/>
      <c r="ACF2" s="6" t="s">
        <v>11</v>
      </c>
      <c r="ACG2" s="3" t="s">
        <v>27</v>
      </c>
      <c r="ACJ2" s="6" t="s">
        <v>10</v>
      </c>
      <c r="ACK2" s="8"/>
      <c r="ACL2" s="6" t="s">
        <v>11</v>
      </c>
      <c r="ACM2" s="3" t="s">
        <v>27</v>
      </c>
      <c r="ACP2" s="6" t="s">
        <v>10</v>
      </c>
      <c r="ACQ2" s="8"/>
      <c r="ACR2" s="6" t="s">
        <v>11</v>
      </c>
      <c r="ACS2" s="3" t="s">
        <v>27</v>
      </c>
      <c r="ACV2" s="6" t="s">
        <v>10</v>
      </c>
      <c r="ACW2" s="8"/>
      <c r="ACX2" s="6" t="s">
        <v>11</v>
      </c>
      <c r="ACY2" s="3" t="s">
        <v>27</v>
      </c>
      <c r="ADB2" s="6" t="s">
        <v>10</v>
      </c>
      <c r="ADC2" s="8"/>
      <c r="ADD2" s="6" t="s">
        <v>11</v>
      </c>
      <c r="ADE2" s="3" t="s">
        <v>27</v>
      </c>
      <c r="ADH2" s="6" t="s">
        <v>10</v>
      </c>
      <c r="ADI2" s="8"/>
      <c r="ADJ2" s="6" t="s">
        <v>11</v>
      </c>
      <c r="ADK2" s="3" t="s">
        <v>27</v>
      </c>
    </row>
    <row r="3" spans="1:791" x14ac:dyDescent="0.25">
      <c r="D3" s="4"/>
      <c r="E3" s="2"/>
      <c r="F3" s="4"/>
      <c r="J3" s="4"/>
      <c r="K3" s="2"/>
      <c r="L3" s="4"/>
      <c r="P3" s="4"/>
      <c r="Q3" s="2"/>
      <c r="R3" s="4"/>
      <c r="V3" s="4"/>
      <c r="W3" s="2"/>
      <c r="X3" s="4"/>
      <c r="AB3" s="4"/>
      <c r="AC3" s="2"/>
      <c r="AD3" s="4"/>
      <c r="AH3" s="4"/>
      <c r="AI3" s="2"/>
      <c r="AJ3" s="4"/>
      <c r="AN3" s="4"/>
      <c r="AO3" s="2"/>
      <c r="AP3" s="4"/>
      <c r="AT3" s="4"/>
      <c r="AU3" s="2"/>
      <c r="AV3" s="4"/>
      <c r="AZ3" s="4"/>
      <c r="BA3" s="2"/>
      <c r="BB3" s="4"/>
      <c r="BF3" s="4"/>
      <c r="BG3" s="2"/>
      <c r="BH3" s="4"/>
      <c r="BL3" s="4"/>
      <c r="BM3" s="2"/>
      <c r="BN3" s="4"/>
      <c r="BR3" s="4"/>
      <c r="BS3" s="2"/>
      <c r="BT3" s="4"/>
      <c r="BX3" s="4"/>
      <c r="BY3" s="2"/>
      <c r="BZ3" s="4"/>
      <c r="CD3" s="4"/>
      <c r="CE3" s="2"/>
      <c r="CF3" s="4"/>
      <c r="CJ3" s="4"/>
      <c r="CK3" s="2"/>
      <c r="CL3" s="4"/>
      <c r="CP3" s="4"/>
      <c r="CQ3" s="2"/>
      <c r="CR3" s="4"/>
      <c r="CV3" s="4"/>
      <c r="CW3" s="2"/>
      <c r="CX3" s="4"/>
      <c r="DB3" s="4"/>
      <c r="DC3" s="2"/>
      <c r="DD3" s="4"/>
      <c r="DH3" s="4"/>
      <c r="DI3" s="2"/>
      <c r="DJ3" s="4"/>
      <c r="DN3" s="4"/>
      <c r="DO3" s="2"/>
      <c r="DP3" s="4"/>
      <c r="DT3" s="4"/>
      <c r="DU3" s="2"/>
      <c r="DV3" s="4"/>
      <c r="DZ3" s="4"/>
      <c r="EA3" s="2"/>
      <c r="EB3" s="4"/>
      <c r="EG3" s="4"/>
      <c r="EH3" s="2"/>
      <c r="EI3" s="4"/>
      <c r="EM3" s="4"/>
      <c r="EN3" s="2"/>
      <c r="EO3" s="4"/>
      <c r="ES3" s="4"/>
      <c r="ET3" s="2"/>
      <c r="EU3" s="4"/>
      <c r="EY3" s="4"/>
      <c r="EZ3" s="2"/>
      <c r="FA3" s="4"/>
      <c r="FE3" s="4"/>
      <c r="FF3" s="2"/>
      <c r="FG3" s="4"/>
      <c r="FK3" s="4"/>
      <c r="FL3" s="2"/>
      <c r="FM3" s="4"/>
      <c r="FQ3" s="4"/>
      <c r="FR3" s="2"/>
      <c r="FS3" s="4"/>
      <c r="FW3" s="4"/>
      <c r="FX3" s="2"/>
      <c r="FY3" s="4"/>
      <c r="GC3" s="4"/>
      <c r="GD3" s="2"/>
      <c r="GE3" s="4"/>
      <c r="GI3" s="4"/>
      <c r="GJ3" s="2"/>
      <c r="GK3" s="4"/>
      <c r="GO3" s="4"/>
      <c r="GP3" s="2"/>
      <c r="GQ3" s="4"/>
      <c r="GU3" s="4"/>
      <c r="GV3" s="2"/>
      <c r="GW3" s="4"/>
      <c r="HA3" s="4"/>
      <c r="HB3" s="2"/>
      <c r="HC3" s="4"/>
      <c r="HG3" s="4"/>
      <c r="HH3" s="2"/>
      <c r="HI3" s="4"/>
      <c r="HM3" s="4"/>
      <c r="HN3" s="2"/>
      <c r="HO3" s="4"/>
      <c r="HS3" s="4"/>
      <c r="HT3" s="2"/>
      <c r="HU3" s="4"/>
      <c r="HY3" s="4"/>
      <c r="HZ3" s="2"/>
      <c r="IA3" s="4"/>
      <c r="IE3" s="4"/>
      <c r="IF3" s="2"/>
      <c r="IG3" s="4"/>
      <c r="IK3" s="4"/>
      <c r="IL3" s="2"/>
      <c r="IM3" s="4"/>
      <c r="IQ3" s="4"/>
      <c r="IR3" s="2"/>
      <c r="IS3" s="4"/>
      <c r="IW3" s="4"/>
      <c r="IX3" s="2"/>
      <c r="IY3" s="4"/>
      <c r="JC3" s="4"/>
      <c r="JD3" s="2"/>
      <c r="JE3" s="4"/>
      <c r="JI3" s="4"/>
      <c r="JJ3" s="2"/>
      <c r="JK3" s="4"/>
      <c r="JO3" s="4"/>
      <c r="JP3" s="2"/>
      <c r="JQ3" s="4"/>
      <c r="JU3" s="4"/>
      <c r="JV3" s="2"/>
      <c r="JW3" s="4"/>
      <c r="KA3" s="4"/>
      <c r="KB3" s="2"/>
      <c r="KC3" s="4"/>
      <c r="KG3" s="4"/>
      <c r="KH3" s="2"/>
      <c r="KI3" s="4"/>
      <c r="KN3" s="4"/>
      <c r="KO3" s="2"/>
      <c r="KP3" s="4"/>
      <c r="KT3" s="4"/>
      <c r="KU3" s="2"/>
      <c r="KV3" s="4"/>
      <c r="KZ3" s="4"/>
      <c r="LA3" s="2"/>
      <c r="LB3" s="4"/>
      <c r="LF3" s="4"/>
      <c r="LG3" s="2"/>
      <c r="LH3" s="4"/>
      <c r="LL3" s="4"/>
      <c r="LM3" s="2"/>
      <c r="LN3" s="4"/>
      <c r="LR3" s="4"/>
      <c r="LS3" s="2"/>
      <c r="LT3" s="4"/>
      <c r="LX3" s="4"/>
      <c r="LY3" s="2"/>
      <c r="LZ3" s="4"/>
      <c r="MD3" s="4"/>
      <c r="ME3" s="2"/>
      <c r="MF3" s="4"/>
      <c r="MJ3" s="4"/>
      <c r="MK3" s="2"/>
      <c r="ML3" s="4"/>
      <c r="MQ3" s="4"/>
      <c r="MR3" s="2"/>
      <c r="MS3" s="4"/>
      <c r="MW3" s="4"/>
      <c r="MX3" s="2"/>
      <c r="MY3" s="4"/>
      <c r="NC3" s="4"/>
      <c r="ND3" s="2"/>
      <c r="NE3" s="4"/>
      <c r="NI3" s="4"/>
      <c r="NJ3" s="2"/>
      <c r="NK3" s="4"/>
      <c r="NO3" s="4"/>
      <c r="NP3" s="2"/>
      <c r="NQ3" s="4"/>
      <c r="NU3" s="4"/>
      <c r="NV3" s="2"/>
      <c r="NW3" s="4"/>
      <c r="OA3" s="4"/>
      <c r="OB3" s="2"/>
      <c r="OC3" s="4"/>
      <c r="OG3" s="4"/>
      <c r="OH3" s="2"/>
      <c r="OI3" s="4"/>
      <c r="OM3" s="4"/>
      <c r="ON3" s="2"/>
      <c r="OO3" s="4"/>
      <c r="OS3" s="4"/>
      <c r="OT3" s="2"/>
      <c r="OU3" s="4"/>
      <c r="OY3" s="4"/>
      <c r="OZ3" s="2"/>
      <c r="PA3" s="4"/>
      <c r="PE3" s="4"/>
      <c r="PF3" s="2"/>
      <c r="PG3" s="4"/>
      <c r="PK3" s="4"/>
      <c r="PL3" s="2"/>
      <c r="PM3" s="4"/>
      <c r="PQ3" s="4"/>
      <c r="PR3" s="2"/>
      <c r="PS3" s="4"/>
      <c r="PW3" s="4"/>
      <c r="PX3" s="2"/>
      <c r="PY3" s="4"/>
      <c r="QC3" s="4"/>
      <c r="QD3" s="2"/>
      <c r="QE3" s="4"/>
      <c r="QI3" s="4"/>
      <c r="QJ3" s="2"/>
      <c r="QK3" s="4"/>
      <c r="QO3" s="4"/>
      <c r="QP3" s="2"/>
      <c r="QQ3" s="4"/>
      <c r="QU3" s="4"/>
      <c r="QV3" s="2"/>
      <c r="QW3" s="4"/>
      <c r="RA3" s="4"/>
      <c r="RB3" s="2"/>
      <c r="RC3" s="4"/>
      <c r="RG3" s="4"/>
      <c r="RH3" s="2"/>
      <c r="RI3" s="4"/>
      <c r="RM3" s="4"/>
      <c r="RN3" s="2"/>
      <c r="RO3" s="4"/>
      <c r="RS3" s="4"/>
      <c r="RT3" s="2"/>
      <c r="RU3" s="4"/>
      <c r="RY3" s="4"/>
      <c r="RZ3" s="2"/>
      <c r="SA3" s="4"/>
      <c r="SE3" s="4"/>
      <c r="SF3" s="2"/>
      <c r="SG3" s="4"/>
      <c r="SK3" s="4"/>
      <c r="SL3" s="2"/>
      <c r="SM3" s="4"/>
      <c r="SQ3" s="4"/>
      <c r="SR3" s="2"/>
      <c r="SS3" s="4"/>
      <c r="SX3" s="4"/>
      <c r="SY3" s="2"/>
      <c r="SZ3" s="4"/>
      <c r="TD3" s="4"/>
      <c r="TE3" s="2"/>
      <c r="TF3" s="4"/>
      <c r="TJ3" s="4"/>
      <c r="TK3" s="2"/>
      <c r="TL3" s="4"/>
      <c r="TP3" s="4"/>
      <c r="TQ3" s="2"/>
      <c r="TR3" s="4"/>
      <c r="TV3" s="4"/>
      <c r="TW3" s="2"/>
      <c r="TX3" s="4"/>
      <c r="UB3" s="4"/>
      <c r="UC3" s="2"/>
      <c r="UD3" s="4"/>
      <c r="UH3" s="4"/>
      <c r="UI3" s="2"/>
      <c r="UJ3" s="4"/>
      <c r="UN3" s="4"/>
      <c r="UO3" s="2"/>
      <c r="UP3" s="4"/>
      <c r="UT3" s="4"/>
      <c r="UU3" s="2"/>
      <c r="UV3" s="4"/>
      <c r="UZ3" s="4"/>
      <c r="VA3" s="2"/>
      <c r="VB3" s="4"/>
      <c r="VG3" s="4"/>
      <c r="VH3" s="2"/>
      <c r="VI3" s="4"/>
      <c r="VM3" s="4"/>
      <c r="VN3" s="2"/>
      <c r="VO3" s="4"/>
      <c r="VS3" s="4"/>
      <c r="VT3" s="2"/>
      <c r="VU3" s="4"/>
      <c r="VY3" s="4"/>
      <c r="VZ3" s="2"/>
      <c r="WA3" s="4"/>
      <c r="WE3" s="4"/>
      <c r="WF3" s="2"/>
      <c r="WG3" s="4"/>
      <c r="WK3" s="4"/>
      <c r="WL3" s="2"/>
      <c r="WM3" s="4"/>
      <c r="WQ3" s="4"/>
      <c r="WR3" s="2"/>
      <c r="WS3" s="4"/>
      <c r="WW3" s="4"/>
      <c r="WX3" s="2"/>
      <c r="WY3" s="4"/>
      <c r="XC3" s="4"/>
      <c r="XD3" s="2"/>
      <c r="XE3" s="4"/>
      <c r="XI3" s="4"/>
      <c r="XJ3" s="2"/>
      <c r="XK3" s="4"/>
      <c r="XO3" s="4"/>
      <c r="XP3" s="2"/>
      <c r="XQ3" s="4"/>
      <c r="XU3" s="4"/>
      <c r="XV3" s="2"/>
      <c r="XW3" s="4"/>
      <c r="YA3" s="4"/>
      <c r="YB3" s="2"/>
      <c r="YC3" s="4"/>
      <c r="YG3" s="4"/>
      <c r="YH3" s="2"/>
      <c r="YI3" s="4"/>
      <c r="YM3" s="4"/>
      <c r="YN3" s="2"/>
      <c r="YO3" s="4"/>
      <c r="YS3" s="4"/>
      <c r="YT3" s="2"/>
      <c r="YU3" s="4"/>
      <c r="YY3" s="4"/>
      <c r="YZ3" s="2"/>
      <c r="ZA3" s="4"/>
      <c r="ZE3" s="4"/>
      <c r="ZF3" s="2"/>
      <c r="ZG3" s="4"/>
      <c r="ZK3" s="4"/>
      <c r="ZL3" s="2"/>
      <c r="ZM3" s="4"/>
      <c r="ZQ3" s="4"/>
      <c r="ZR3" s="2"/>
      <c r="ZS3" s="4"/>
      <c r="ZW3" s="4"/>
      <c r="ZX3" s="2"/>
      <c r="ZY3" s="4"/>
      <c r="AAC3" s="4"/>
      <c r="AAD3" s="2"/>
      <c r="AAE3" s="4"/>
      <c r="AAI3" s="4"/>
      <c r="AAJ3" s="2"/>
      <c r="AAK3" s="4"/>
      <c r="AAO3" s="4"/>
      <c r="AAP3" s="2"/>
      <c r="AAQ3" s="4"/>
      <c r="AAU3" s="4"/>
      <c r="AAV3" s="2"/>
      <c r="AAW3" s="4"/>
      <c r="ABA3" s="4"/>
      <c r="ABB3" s="2"/>
      <c r="ABC3" s="4"/>
      <c r="ABG3" s="4"/>
      <c r="ABH3" s="2"/>
      <c r="ABI3" s="4"/>
      <c r="ABM3" s="4"/>
      <c r="ABN3" s="2"/>
      <c r="ABO3" s="4"/>
      <c r="ABS3" s="4"/>
      <c r="ABT3" s="2"/>
      <c r="ABU3" s="4"/>
      <c r="ABY3" s="4"/>
      <c r="ABZ3" s="2"/>
      <c r="ACA3" s="4"/>
      <c r="ACE3" s="4"/>
      <c r="ACF3" s="2"/>
      <c r="ACG3" s="4"/>
      <c r="ACK3" s="4"/>
      <c r="ACL3" s="2"/>
      <c r="ACM3" s="4"/>
      <c r="ACQ3" s="4"/>
      <c r="ACR3" s="2"/>
      <c r="ACS3" s="4"/>
      <c r="ACW3" s="4"/>
      <c r="ACX3" s="2"/>
      <c r="ACY3" s="4"/>
      <c r="ADC3" s="4"/>
      <c r="ADD3" s="2"/>
      <c r="ADE3" s="4"/>
      <c r="ADI3" s="4"/>
      <c r="ADJ3" s="2"/>
      <c r="ADK3" s="4"/>
    </row>
    <row r="4" spans="1:791" x14ac:dyDescent="0.25">
      <c r="B4" s="13" t="s">
        <v>0</v>
      </c>
      <c r="C4" s="13" t="s">
        <v>1</v>
      </c>
      <c r="D4" s="14" t="s">
        <v>2</v>
      </c>
      <c r="E4" s="15" t="s">
        <v>3</v>
      </c>
      <c r="F4" s="14" t="s">
        <v>4</v>
      </c>
      <c r="H4" s="13" t="s">
        <v>0</v>
      </c>
      <c r="I4" s="13" t="s">
        <v>1</v>
      </c>
      <c r="J4" s="14" t="s">
        <v>2</v>
      </c>
      <c r="K4" s="15" t="s">
        <v>3</v>
      </c>
      <c r="L4" s="14" t="s">
        <v>4</v>
      </c>
      <c r="N4" s="13" t="s">
        <v>0</v>
      </c>
      <c r="O4" s="13" t="s">
        <v>1</v>
      </c>
      <c r="P4" s="14" t="s">
        <v>2</v>
      </c>
      <c r="Q4" s="15" t="s">
        <v>3</v>
      </c>
      <c r="R4" s="14" t="s">
        <v>4</v>
      </c>
      <c r="T4" s="13" t="s">
        <v>0</v>
      </c>
      <c r="U4" s="13" t="s">
        <v>1</v>
      </c>
      <c r="V4" s="14" t="s">
        <v>2</v>
      </c>
      <c r="W4" s="15" t="s">
        <v>3</v>
      </c>
      <c r="X4" s="14" t="s">
        <v>4</v>
      </c>
      <c r="Z4" s="13" t="s">
        <v>0</v>
      </c>
      <c r="AA4" s="13" t="s">
        <v>1</v>
      </c>
      <c r="AB4" s="14" t="s">
        <v>2</v>
      </c>
      <c r="AC4" s="15" t="s">
        <v>3</v>
      </c>
      <c r="AD4" s="14" t="s">
        <v>4</v>
      </c>
      <c r="AF4" s="13" t="s">
        <v>0</v>
      </c>
      <c r="AG4" s="13" t="s">
        <v>1</v>
      </c>
      <c r="AH4" s="14" t="s">
        <v>2</v>
      </c>
      <c r="AI4" s="15" t="s">
        <v>3</v>
      </c>
      <c r="AJ4" s="14" t="s">
        <v>4</v>
      </c>
      <c r="AL4" s="13" t="s">
        <v>0</v>
      </c>
      <c r="AM4" s="13" t="s">
        <v>1</v>
      </c>
      <c r="AN4" s="14" t="s">
        <v>2</v>
      </c>
      <c r="AO4" s="15" t="s">
        <v>3</v>
      </c>
      <c r="AP4" s="14" t="s">
        <v>4</v>
      </c>
      <c r="AR4" s="13" t="s">
        <v>0</v>
      </c>
      <c r="AS4" s="13" t="s">
        <v>1</v>
      </c>
      <c r="AT4" s="14" t="s">
        <v>2</v>
      </c>
      <c r="AU4" s="15" t="s">
        <v>3</v>
      </c>
      <c r="AV4" s="14" t="s">
        <v>4</v>
      </c>
      <c r="AX4" s="13" t="s">
        <v>0</v>
      </c>
      <c r="AY4" s="13" t="s">
        <v>1</v>
      </c>
      <c r="AZ4" s="14" t="s">
        <v>2</v>
      </c>
      <c r="BA4" s="15" t="s">
        <v>3</v>
      </c>
      <c r="BB4" s="14" t="s">
        <v>4</v>
      </c>
      <c r="BD4" s="13" t="s">
        <v>0</v>
      </c>
      <c r="BE4" s="13" t="s">
        <v>1</v>
      </c>
      <c r="BF4" s="14" t="s">
        <v>2</v>
      </c>
      <c r="BG4" s="15" t="s">
        <v>3</v>
      </c>
      <c r="BH4" s="14" t="s">
        <v>4</v>
      </c>
      <c r="BJ4" s="13" t="s">
        <v>0</v>
      </c>
      <c r="BK4" s="13" t="s">
        <v>1</v>
      </c>
      <c r="BL4" s="14" t="s">
        <v>2</v>
      </c>
      <c r="BM4" s="15" t="s">
        <v>3</v>
      </c>
      <c r="BN4" s="14" t="s">
        <v>4</v>
      </c>
      <c r="BP4" s="13" t="s">
        <v>0</v>
      </c>
      <c r="BQ4" s="13" t="s">
        <v>1</v>
      </c>
      <c r="BR4" s="14" t="s">
        <v>2</v>
      </c>
      <c r="BS4" s="15" t="s">
        <v>3</v>
      </c>
      <c r="BT4" s="14" t="s">
        <v>4</v>
      </c>
      <c r="BV4" s="13" t="s">
        <v>0</v>
      </c>
      <c r="BW4" s="13" t="s">
        <v>1</v>
      </c>
      <c r="BX4" s="14" t="s">
        <v>2</v>
      </c>
      <c r="BY4" s="15" t="s">
        <v>3</v>
      </c>
      <c r="BZ4" s="14" t="s">
        <v>4</v>
      </c>
      <c r="CB4" s="13" t="s">
        <v>0</v>
      </c>
      <c r="CC4" s="13" t="s">
        <v>1</v>
      </c>
      <c r="CD4" s="14" t="s">
        <v>2</v>
      </c>
      <c r="CE4" s="15" t="s">
        <v>3</v>
      </c>
      <c r="CF4" s="14" t="s">
        <v>4</v>
      </c>
      <c r="CH4" s="13" t="s">
        <v>0</v>
      </c>
      <c r="CI4" s="13" t="s">
        <v>1</v>
      </c>
      <c r="CJ4" s="14" t="s">
        <v>2</v>
      </c>
      <c r="CK4" s="15" t="s">
        <v>3</v>
      </c>
      <c r="CL4" s="14" t="s">
        <v>4</v>
      </c>
      <c r="CN4" s="13" t="s">
        <v>0</v>
      </c>
      <c r="CO4" s="13" t="s">
        <v>1</v>
      </c>
      <c r="CP4" s="14" t="s">
        <v>2</v>
      </c>
      <c r="CQ4" s="15" t="s">
        <v>3</v>
      </c>
      <c r="CR4" s="14" t="s">
        <v>4</v>
      </c>
      <c r="CT4" s="13" t="s">
        <v>0</v>
      </c>
      <c r="CU4" s="13" t="s">
        <v>1</v>
      </c>
      <c r="CV4" s="14" t="s">
        <v>2</v>
      </c>
      <c r="CW4" s="15" t="s">
        <v>3</v>
      </c>
      <c r="CX4" s="14" t="s">
        <v>4</v>
      </c>
      <c r="CZ4" s="13" t="s">
        <v>0</v>
      </c>
      <c r="DA4" s="13" t="s">
        <v>1</v>
      </c>
      <c r="DB4" s="14" t="s">
        <v>2</v>
      </c>
      <c r="DC4" s="15" t="s">
        <v>3</v>
      </c>
      <c r="DD4" s="14" t="s">
        <v>4</v>
      </c>
      <c r="DF4" s="13" t="s">
        <v>0</v>
      </c>
      <c r="DG4" s="13" t="s">
        <v>1</v>
      </c>
      <c r="DH4" s="14" t="s">
        <v>2</v>
      </c>
      <c r="DI4" s="15" t="s">
        <v>3</v>
      </c>
      <c r="DJ4" s="14" t="s">
        <v>4</v>
      </c>
      <c r="DL4" s="13" t="s">
        <v>0</v>
      </c>
      <c r="DM4" s="13" t="s">
        <v>1</v>
      </c>
      <c r="DN4" s="14" t="s">
        <v>2</v>
      </c>
      <c r="DO4" s="15" t="s">
        <v>3</v>
      </c>
      <c r="DP4" s="14" t="s">
        <v>4</v>
      </c>
      <c r="DR4" s="13" t="s">
        <v>0</v>
      </c>
      <c r="DS4" s="13" t="s">
        <v>1</v>
      </c>
      <c r="DT4" s="14" t="s">
        <v>2</v>
      </c>
      <c r="DU4" s="15" t="s">
        <v>3</v>
      </c>
      <c r="DV4" s="14" t="s">
        <v>4</v>
      </c>
      <c r="DX4" s="13" t="s">
        <v>0</v>
      </c>
      <c r="DY4" s="13" t="s">
        <v>1</v>
      </c>
      <c r="DZ4" s="14" t="s">
        <v>2</v>
      </c>
      <c r="EA4" s="15" t="s">
        <v>3</v>
      </c>
      <c r="EB4" s="14" t="s">
        <v>4</v>
      </c>
      <c r="EE4" s="13" t="s">
        <v>0</v>
      </c>
      <c r="EF4" s="13" t="s">
        <v>1</v>
      </c>
      <c r="EG4" s="14" t="s">
        <v>2</v>
      </c>
      <c r="EH4" s="15" t="s">
        <v>3</v>
      </c>
      <c r="EI4" s="14" t="s">
        <v>4</v>
      </c>
      <c r="EK4" s="13" t="s">
        <v>0</v>
      </c>
      <c r="EL4" s="13" t="s">
        <v>1</v>
      </c>
      <c r="EM4" s="14" t="s">
        <v>2</v>
      </c>
      <c r="EN4" s="15" t="s">
        <v>3</v>
      </c>
      <c r="EO4" s="14" t="s">
        <v>4</v>
      </c>
      <c r="EQ4" s="13" t="s">
        <v>0</v>
      </c>
      <c r="ER4" s="13" t="s">
        <v>1</v>
      </c>
      <c r="ES4" s="14" t="s">
        <v>2</v>
      </c>
      <c r="ET4" s="15" t="s">
        <v>3</v>
      </c>
      <c r="EU4" s="14" t="s">
        <v>4</v>
      </c>
      <c r="EW4" s="13" t="s">
        <v>0</v>
      </c>
      <c r="EX4" s="13" t="s">
        <v>1</v>
      </c>
      <c r="EY4" s="14" t="s">
        <v>2</v>
      </c>
      <c r="EZ4" s="15" t="s">
        <v>3</v>
      </c>
      <c r="FA4" s="14" t="s">
        <v>4</v>
      </c>
      <c r="FC4" s="13" t="s">
        <v>0</v>
      </c>
      <c r="FD4" s="13" t="s">
        <v>1</v>
      </c>
      <c r="FE4" s="14" t="s">
        <v>2</v>
      </c>
      <c r="FF4" s="15" t="s">
        <v>3</v>
      </c>
      <c r="FG4" s="14" t="s">
        <v>4</v>
      </c>
      <c r="FI4" s="13" t="s">
        <v>0</v>
      </c>
      <c r="FJ4" s="13" t="s">
        <v>1</v>
      </c>
      <c r="FK4" s="14" t="s">
        <v>2</v>
      </c>
      <c r="FL4" s="15" t="s">
        <v>3</v>
      </c>
      <c r="FM4" s="14" t="s">
        <v>4</v>
      </c>
      <c r="FO4" s="13" t="s">
        <v>0</v>
      </c>
      <c r="FP4" s="13" t="s">
        <v>1</v>
      </c>
      <c r="FQ4" s="14" t="s">
        <v>2</v>
      </c>
      <c r="FR4" s="15" t="s">
        <v>3</v>
      </c>
      <c r="FS4" s="14" t="s">
        <v>4</v>
      </c>
      <c r="FU4" s="13" t="s">
        <v>0</v>
      </c>
      <c r="FV4" s="13" t="s">
        <v>1</v>
      </c>
      <c r="FW4" s="14" t="s">
        <v>2</v>
      </c>
      <c r="FX4" s="15" t="s">
        <v>3</v>
      </c>
      <c r="FY4" s="14" t="s">
        <v>4</v>
      </c>
      <c r="GA4" s="13" t="s">
        <v>0</v>
      </c>
      <c r="GB4" s="13" t="s">
        <v>1</v>
      </c>
      <c r="GC4" s="14" t="s">
        <v>2</v>
      </c>
      <c r="GD4" s="15" t="s">
        <v>3</v>
      </c>
      <c r="GE4" s="14" t="s">
        <v>4</v>
      </c>
      <c r="GG4" s="13" t="s">
        <v>0</v>
      </c>
      <c r="GH4" s="13" t="s">
        <v>1</v>
      </c>
      <c r="GI4" s="14" t="s">
        <v>2</v>
      </c>
      <c r="GJ4" s="15" t="s">
        <v>3</v>
      </c>
      <c r="GK4" s="14" t="s">
        <v>4</v>
      </c>
      <c r="GM4" s="13" t="s">
        <v>0</v>
      </c>
      <c r="GN4" s="13" t="s">
        <v>1</v>
      </c>
      <c r="GO4" s="14" t="s">
        <v>2</v>
      </c>
      <c r="GP4" s="15" t="s">
        <v>3</v>
      </c>
      <c r="GQ4" s="14" t="s">
        <v>4</v>
      </c>
      <c r="GS4" s="13" t="s">
        <v>0</v>
      </c>
      <c r="GT4" s="13" t="s">
        <v>1</v>
      </c>
      <c r="GU4" s="14" t="s">
        <v>2</v>
      </c>
      <c r="GV4" s="15" t="s">
        <v>3</v>
      </c>
      <c r="GW4" s="14" t="s">
        <v>4</v>
      </c>
      <c r="GY4" s="13" t="s">
        <v>0</v>
      </c>
      <c r="GZ4" s="13" t="s">
        <v>1</v>
      </c>
      <c r="HA4" s="14" t="s">
        <v>2</v>
      </c>
      <c r="HB4" s="15" t="s">
        <v>3</v>
      </c>
      <c r="HC4" s="14" t="s">
        <v>4</v>
      </c>
      <c r="HE4" s="13" t="s">
        <v>0</v>
      </c>
      <c r="HF4" s="13" t="s">
        <v>1</v>
      </c>
      <c r="HG4" s="14" t="s">
        <v>2</v>
      </c>
      <c r="HH4" s="15" t="s">
        <v>3</v>
      </c>
      <c r="HI4" s="14" t="s">
        <v>4</v>
      </c>
      <c r="HK4" s="13" t="s">
        <v>0</v>
      </c>
      <c r="HL4" s="13" t="s">
        <v>1</v>
      </c>
      <c r="HM4" s="14" t="s">
        <v>2</v>
      </c>
      <c r="HN4" s="15" t="s">
        <v>3</v>
      </c>
      <c r="HO4" s="14" t="s">
        <v>4</v>
      </c>
      <c r="HQ4" s="13" t="s">
        <v>0</v>
      </c>
      <c r="HR4" s="13" t="s">
        <v>1</v>
      </c>
      <c r="HS4" s="14" t="s">
        <v>2</v>
      </c>
      <c r="HT4" s="15" t="s">
        <v>3</v>
      </c>
      <c r="HU4" s="14" t="s">
        <v>4</v>
      </c>
      <c r="HW4" s="13" t="s">
        <v>0</v>
      </c>
      <c r="HX4" s="13" t="s">
        <v>1</v>
      </c>
      <c r="HY4" s="14" t="s">
        <v>2</v>
      </c>
      <c r="HZ4" s="15" t="s">
        <v>3</v>
      </c>
      <c r="IA4" s="14" t="s">
        <v>4</v>
      </c>
      <c r="IC4" s="13" t="s">
        <v>0</v>
      </c>
      <c r="ID4" s="13" t="s">
        <v>1</v>
      </c>
      <c r="IE4" s="14" t="s">
        <v>2</v>
      </c>
      <c r="IF4" s="15" t="s">
        <v>3</v>
      </c>
      <c r="IG4" s="14" t="s">
        <v>4</v>
      </c>
      <c r="II4" s="13" t="s">
        <v>0</v>
      </c>
      <c r="IJ4" s="13" t="s">
        <v>1</v>
      </c>
      <c r="IK4" s="14" t="s">
        <v>2</v>
      </c>
      <c r="IL4" s="15" t="s">
        <v>3</v>
      </c>
      <c r="IM4" s="14" t="s">
        <v>4</v>
      </c>
      <c r="IO4" s="13" t="s">
        <v>0</v>
      </c>
      <c r="IP4" s="13" t="s">
        <v>1</v>
      </c>
      <c r="IQ4" s="14" t="s">
        <v>2</v>
      </c>
      <c r="IR4" s="15" t="s">
        <v>3</v>
      </c>
      <c r="IS4" s="14" t="s">
        <v>4</v>
      </c>
      <c r="IU4" s="13" t="s">
        <v>0</v>
      </c>
      <c r="IV4" s="13" t="s">
        <v>1</v>
      </c>
      <c r="IW4" s="14" t="s">
        <v>2</v>
      </c>
      <c r="IX4" s="15" t="s">
        <v>3</v>
      </c>
      <c r="IY4" s="14" t="s">
        <v>4</v>
      </c>
      <c r="JA4" s="13" t="s">
        <v>0</v>
      </c>
      <c r="JB4" s="13" t="s">
        <v>1</v>
      </c>
      <c r="JC4" s="14" t="s">
        <v>2</v>
      </c>
      <c r="JD4" s="15" t="s">
        <v>3</v>
      </c>
      <c r="JE4" s="14" t="s">
        <v>4</v>
      </c>
      <c r="JG4" s="13" t="s">
        <v>0</v>
      </c>
      <c r="JH4" s="13" t="s">
        <v>1</v>
      </c>
      <c r="JI4" s="14" t="s">
        <v>2</v>
      </c>
      <c r="JJ4" s="15" t="s">
        <v>3</v>
      </c>
      <c r="JK4" s="14" t="s">
        <v>4</v>
      </c>
      <c r="JM4" s="13" t="s">
        <v>0</v>
      </c>
      <c r="JN4" s="13" t="s">
        <v>1</v>
      </c>
      <c r="JO4" s="14" t="s">
        <v>2</v>
      </c>
      <c r="JP4" s="15" t="s">
        <v>3</v>
      </c>
      <c r="JQ4" s="14" t="s">
        <v>4</v>
      </c>
      <c r="JS4" s="13" t="s">
        <v>0</v>
      </c>
      <c r="JT4" s="13" t="s">
        <v>1</v>
      </c>
      <c r="JU4" s="14" t="s">
        <v>2</v>
      </c>
      <c r="JV4" s="15" t="s">
        <v>3</v>
      </c>
      <c r="JW4" s="14" t="s">
        <v>4</v>
      </c>
      <c r="JY4" s="13" t="s">
        <v>0</v>
      </c>
      <c r="JZ4" s="13" t="s">
        <v>1</v>
      </c>
      <c r="KA4" s="14" t="s">
        <v>2</v>
      </c>
      <c r="KB4" s="15" t="s">
        <v>3</v>
      </c>
      <c r="KC4" s="14" t="s">
        <v>4</v>
      </c>
      <c r="KE4" s="13" t="s">
        <v>0</v>
      </c>
      <c r="KF4" s="13" t="s">
        <v>1</v>
      </c>
      <c r="KG4" s="14" t="s">
        <v>2</v>
      </c>
      <c r="KH4" s="15" t="s">
        <v>3</v>
      </c>
      <c r="KI4" s="14" t="s">
        <v>4</v>
      </c>
      <c r="KL4" s="13" t="s">
        <v>0</v>
      </c>
      <c r="KM4" s="13" t="s">
        <v>1</v>
      </c>
      <c r="KN4" s="14" t="s">
        <v>2</v>
      </c>
      <c r="KO4" s="15" t="s">
        <v>3</v>
      </c>
      <c r="KP4" s="14" t="s">
        <v>4</v>
      </c>
      <c r="KR4" s="13" t="s">
        <v>0</v>
      </c>
      <c r="KS4" s="13" t="s">
        <v>1</v>
      </c>
      <c r="KT4" s="14" t="s">
        <v>2</v>
      </c>
      <c r="KU4" s="15" t="s">
        <v>3</v>
      </c>
      <c r="KV4" s="14" t="s">
        <v>4</v>
      </c>
      <c r="KX4" s="13" t="s">
        <v>0</v>
      </c>
      <c r="KY4" s="13" t="s">
        <v>1</v>
      </c>
      <c r="KZ4" s="14" t="s">
        <v>2</v>
      </c>
      <c r="LA4" s="15" t="s">
        <v>3</v>
      </c>
      <c r="LB4" s="14" t="s">
        <v>4</v>
      </c>
      <c r="LD4" s="13" t="s">
        <v>0</v>
      </c>
      <c r="LE4" s="13" t="s">
        <v>1</v>
      </c>
      <c r="LF4" s="14" t="s">
        <v>2</v>
      </c>
      <c r="LG4" s="15" t="s">
        <v>3</v>
      </c>
      <c r="LH4" s="14" t="s">
        <v>4</v>
      </c>
      <c r="LJ4" s="13" t="s">
        <v>0</v>
      </c>
      <c r="LK4" s="13" t="s">
        <v>1</v>
      </c>
      <c r="LL4" s="14" t="s">
        <v>2</v>
      </c>
      <c r="LM4" s="15" t="s">
        <v>3</v>
      </c>
      <c r="LN4" s="14" t="s">
        <v>4</v>
      </c>
      <c r="LP4" s="13" t="s">
        <v>0</v>
      </c>
      <c r="LQ4" s="13" t="s">
        <v>1</v>
      </c>
      <c r="LR4" s="14" t="s">
        <v>2</v>
      </c>
      <c r="LS4" s="15" t="s">
        <v>3</v>
      </c>
      <c r="LT4" s="14" t="s">
        <v>4</v>
      </c>
      <c r="LV4" s="13" t="s">
        <v>0</v>
      </c>
      <c r="LW4" s="13" t="s">
        <v>1</v>
      </c>
      <c r="LX4" s="14" t="s">
        <v>2</v>
      </c>
      <c r="LY4" s="15" t="s">
        <v>3</v>
      </c>
      <c r="LZ4" s="14" t="s">
        <v>4</v>
      </c>
      <c r="MB4" s="13" t="s">
        <v>0</v>
      </c>
      <c r="MC4" s="13" t="s">
        <v>1</v>
      </c>
      <c r="MD4" s="14" t="s">
        <v>2</v>
      </c>
      <c r="ME4" s="15" t="s">
        <v>3</v>
      </c>
      <c r="MF4" s="14" t="s">
        <v>4</v>
      </c>
      <c r="MH4" s="13" t="s">
        <v>0</v>
      </c>
      <c r="MI4" s="13" t="s">
        <v>1</v>
      </c>
      <c r="MJ4" s="14" t="s">
        <v>2</v>
      </c>
      <c r="MK4" s="15" t="s">
        <v>3</v>
      </c>
      <c r="ML4" s="14" t="s">
        <v>4</v>
      </c>
      <c r="MO4" s="13" t="s">
        <v>0</v>
      </c>
      <c r="MP4" s="13" t="s">
        <v>1</v>
      </c>
      <c r="MQ4" s="14" t="s">
        <v>2</v>
      </c>
      <c r="MR4" s="15" t="s">
        <v>3</v>
      </c>
      <c r="MS4" s="14" t="s">
        <v>4</v>
      </c>
      <c r="MU4" s="13" t="s">
        <v>0</v>
      </c>
      <c r="MV4" s="13" t="s">
        <v>1</v>
      </c>
      <c r="MW4" s="14" t="s">
        <v>2</v>
      </c>
      <c r="MX4" s="15" t="s">
        <v>3</v>
      </c>
      <c r="MY4" s="14" t="s">
        <v>4</v>
      </c>
      <c r="NA4" s="13" t="s">
        <v>0</v>
      </c>
      <c r="NB4" s="13" t="s">
        <v>1</v>
      </c>
      <c r="NC4" s="14" t="s">
        <v>2</v>
      </c>
      <c r="ND4" s="15" t="s">
        <v>3</v>
      </c>
      <c r="NE4" s="14" t="s">
        <v>4</v>
      </c>
      <c r="NG4" s="13" t="s">
        <v>0</v>
      </c>
      <c r="NH4" s="13" t="s">
        <v>1</v>
      </c>
      <c r="NI4" s="14" t="s">
        <v>2</v>
      </c>
      <c r="NJ4" s="15" t="s">
        <v>3</v>
      </c>
      <c r="NK4" s="14" t="s">
        <v>4</v>
      </c>
      <c r="NM4" s="13" t="s">
        <v>0</v>
      </c>
      <c r="NN4" s="13" t="s">
        <v>1</v>
      </c>
      <c r="NO4" s="14" t="s">
        <v>2</v>
      </c>
      <c r="NP4" s="15" t="s">
        <v>3</v>
      </c>
      <c r="NQ4" s="14" t="s">
        <v>4</v>
      </c>
      <c r="NS4" s="13" t="s">
        <v>0</v>
      </c>
      <c r="NT4" s="13" t="s">
        <v>1</v>
      </c>
      <c r="NU4" s="14" t="s">
        <v>2</v>
      </c>
      <c r="NV4" s="15" t="s">
        <v>3</v>
      </c>
      <c r="NW4" s="14" t="s">
        <v>4</v>
      </c>
      <c r="NY4" s="13" t="s">
        <v>0</v>
      </c>
      <c r="NZ4" s="13" t="s">
        <v>1</v>
      </c>
      <c r="OA4" s="14" t="s">
        <v>2</v>
      </c>
      <c r="OB4" s="15" t="s">
        <v>3</v>
      </c>
      <c r="OC4" s="14" t="s">
        <v>4</v>
      </c>
      <c r="OE4" s="13" t="s">
        <v>0</v>
      </c>
      <c r="OF4" s="13" t="s">
        <v>1</v>
      </c>
      <c r="OG4" s="14" t="s">
        <v>2</v>
      </c>
      <c r="OH4" s="15" t="s">
        <v>3</v>
      </c>
      <c r="OI4" s="14" t="s">
        <v>4</v>
      </c>
      <c r="OK4" s="13" t="s">
        <v>0</v>
      </c>
      <c r="OL4" s="13" t="s">
        <v>1</v>
      </c>
      <c r="OM4" s="14" t="s">
        <v>2</v>
      </c>
      <c r="ON4" s="15" t="s">
        <v>3</v>
      </c>
      <c r="OO4" s="14" t="s">
        <v>4</v>
      </c>
      <c r="OQ4" s="13" t="s">
        <v>0</v>
      </c>
      <c r="OR4" s="13" t="s">
        <v>1</v>
      </c>
      <c r="OS4" s="14" t="s">
        <v>2</v>
      </c>
      <c r="OT4" s="15" t="s">
        <v>3</v>
      </c>
      <c r="OU4" s="14" t="s">
        <v>4</v>
      </c>
      <c r="OW4" s="13" t="s">
        <v>0</v>
      </c>
      <c r="OX4" s="13" t="s">
        <v>1</v>
      </c>
      <c r="OY4" s="14" t="s">
        <v>2</v>
      </c>
      <c r="OZ4" s="15" t="s">
        <v>3</v>
      </c>
      <c r="PA4" s="14" t="s">
        <v>4</v>
      </c>
      <c r="PC4" s="13" t="s">
        <v>0</v>
      </c>
      <c r="PD4" s="13" t="s">
        <v>1</v>
      </c>
      <c r="PE4" s="14" t="s">
        <v>2</v>
      </c>
      <c r="PF4" s="15" t="s">
        <v>3</v>
      </c>
      <c r="PG4" s="14" t="s">
        <v>4</v>
      </c>
      <c r="PI4" s="13" t="s">
        <v>0</v>
      </c>
      <c r="PJ4" s="13" t="s">
        <v>1</v>
      </c>
      <c r="PK4" s="14" t="s">
        <v>2</v>
      </c>
      <c r="PL4" s="15" t="s">
        <v>3</v>
      </c>
      <c r="PM4" s="14" t="s">
        <v>4</v>
      </c>
      <c r="PO4" s="13" t="s">
        <v>0</v>
      </c>
      <c r="PP4" s="13" t="s">
        <v>1</v>
      </c>
      <c r="PQ4" s="14" t="s">
        <v>2</v>
      </c>
      <c r="PR4" s="15" t="s">
        <v>3</v>
      </c>
      <c r="PS4" s="14" t="s">
        <v>4</v>
      </c>
      <c r="PU4" s="13" t="s">
        <v>0</v>
      </c>
      <c r="PV4" s="13" t="s">
        <v>1</v>
      </c>
      <c r="PW4" s="14" t="s">
        <v>2</v>
      </c>
      <c r="PX4" s="15" t="s">
        <v>3</v>
      </c>
      <c r="PY4" s="14" t="s">
        <v>4</v>
      </c>
      <c r="QA4" s="13" t="s">
        <v>0</v>
      </c>
      <c r="QB4" s="13" t="s">
        <v>1</v>
      </c>
      <c r="QC4" s="14" t="s">
        <v>2</v>
      </c>
      <c r="QD4" s="15" t="s">
        <v>3</v>
      </c>
      <c r="QE4" s="14" t="s">
        <v>4</v>
      </c>
      <c r="QG4" s="13" t="s">
        <v>0</v>
      </c>
      <c r="QH4" s="13" t="s">
        <v>1</v>
      </c>
      <c r="QI4" s="14" t="s">
        <v>2</v>
      </c>
      <c r="QJ4" s="15" t="s">
        <v>3</v>
      </c>
      <c r="QK4" s="14" t="s">
        <v>4</v>
      </c>
      <c r="QM4" s="13" t="s">
        <v>0</v>
      </c>
      <c r="QN4" s="13" t="s">
        <v>1</v>
      </c>
      <c r="QO4" s="14" t="s">
        <v>2</v>
      </c>
      <c r="QP4" s="15" t="s">
        <v>3</v>
      </c>
      <c r="QQ4" s="14" t="s">
        <v>4</v>
      </c>
      <c r="QS4" s="13" t="s">
        <v>0</v>
      </c>
      <c r="QT4" s="13" t="s">
        <v>1</v>
      </c>
      <c r="QU4" s="14" t="s">
        <v>2</v>
      </c>
      <c r="QV4" s="15" t="s">
        <v>3</v>
      </c>
      <c r="QW4" s="14" t="s">
        <v>4</v>
      </c>
      <c r="QY4" s="13" t="s">
        <v>0</v>
      </c>
      <c r="QZ4" s="13" t="s">
        <v>1</v>
      </c>
      <c r="RA4" s="14" t="s">
        <v>2</v>
      </c>
      <c r="RB4" s="15" t="s">
        <v>3</v>
      </c>
      <c r="RC4" s="14" t="s">
        <v>4</v>
      </c>
      <c r="RE4" s="13" t="s">
        <v>0</v>
      </c>
      <c r="RF4" s="13" t="s">
        <v>1</v>
      </c>
      <c r="RG4" s="14" t="s">
        <v>2</v>
      </c>
      <c r="RH4" s="15" t="s">
        <v>3</v>
      </c>
      <c r="RI4" s="14" t="s">
        <v>4</v>
      </c>
      <c r="RK4" s="13" t="s">
        <v>0</v>
      </c>
      <c r="RL4" s="13" t="s">
        <v>1</v>
      </c>
      <c r="RM4" s="14" t="s">
        <v>2</v>
      </c>
      <c r="RN4" s="15" t="s">
        <v>3</v>
      </c>
      <c r="RO4" s="14" t="s">
        <v>4</v>
      </c>
      <c r="RQ4" s="13" t="s">
        <v>0</v>
      </c>
      <c r="RR4" s="13" t="s">
        <v>1</v>
      </c>
      <c r="RS4" s="14" t="s">
        <v>2</v>
      </c>
      <c r="RT4" s="15" t="s">
        <v>3</v>
      </c>
      <c r="RU4" s="14" t="s">
        <v>4</v>
      </c>
      <c r="RW4" s="13" t="s">
        <v>0</v>
      </c>
      <c r="RX4" s="13" t="s">
        <v>1</v>
      </c>
      <c r="RY4" s="14" t="s">
        <v>2</v>
      </c>
      <c r="RZ4" s="15" t="s">
        <v>3</v>
      </c>
      <c r="SA4" s="14" t="s">
        <v>4</v>
      </c>
      <c r="SC4" s="13" t="s">
        <v>0</v>
      </c>
      <c r="SD4" s="13" t="s">
        <v>1</v>
      </c>
      <c r="SE4" s="14" t="s">
        <v>2</v>
      </c>
      <c r="SF4" s="15" t="s">
        <v>3</v>
      </c>
      <c r="SG4" s="14" t="s">
        <v>4</v>
      </c>
      <c r="SI4" s="13" t="s">
        <v>0</v>
      </c>
      <c r="SJ4" s="13" t="s">
        <v>1</v>
      </c>
      <c r="SK4" s="14" t="s">
        <v>2</v>
      </c>
      <c r="SL4" s="15" t="s">
        <v>3</v>
      </c>
      <c r="SM4" s="14" t="s">
        <v>4</v>
      </c>
      <c r="SO4" s="13" t="s">
        <v>0</v>
      </c>
      <c r="SP4" s="13" t="s">
        <v>1</v>
      </c>
      <c r="SQ4" s="14" t="s">
        <v>2</v>
      </c>
      <c r="SR4" s="15" t="s">
        <v>3</v>
      </c>
      <c r="SS4" s="14" t="s">
        <v>4</v>
      </c>
      <c r="SV4" s="13" t="s">
        <v>0</v>
      </c>
      <c r="SW4" s="13" t="s">
        <v>1</v>
      </c>
      <c r="SX4" s="14" t="s">
        <v>2</v>
      </c>
      <c r="SY4" s="15" t="s">
        <v>3</v>
      </c>
      <c r="SZ4" s="14" t="s">
        <v>4</v>
      </c>
      <c r="TB4" s="13" t="s">
        <v>0</v>
      </c>
      <c r="TC4" s="13" t="s">
        <v>1</v>
      </c>
      <c r="TD4" s="14" t="s">
        <v>2</v>
      </c>
      <c r="TE4" s="15" t="s">
        <v>3</v>
      </c>
      <c r="TF4" s="14" t="s">
        <v>4</v>
      </c>
      <c r="TH4" s="13" t="s">
        <v>0</v>
      </c>
      <c r="TI4" s="13" t="s">
        <v>1</v>
      </c>
      <c r="TJ4" s="14" t="s">
        <v>2</v>
      </c>
      <c r="TK4" s="15" t="s">
        <v>3</v>
      </c>
      <c r="TL4" s="14" t="s">
        <v>4</v>
      </c>
      <c r="TN4" s="13" t="s">
        <v>0</v>
      </c>
      <c r="TO4" s="13" t="s">
        <v>1</v>
      </c>
      <c r="TP4" s="14" t="s">
        <v>2</v>
      </c>
      <c r="TQ4" s="15" t="s">
        <v>3</v>
      </c>
      <c r="TR4" s="14" t="s">
        <v>4</v>
      </c>
      <c r="TT4" s="13" t="s">
        <v>0</v>
      </c>
      <c r="TU4" s="13" t="s">
        <v>1</v>
      </c>
      <c r="TV4" s="14" t="s">
        <v>2</v>
      </c>
      <c r="TW4" s="15" t="s">
        <v>3</v>
      </c>
      <c r="TX4" s="14" t="s">
        <v>4</v>
      </c>
      <c r="TZ4" s="13" t="s">
        <v>0</v>
      </c>
      <c r="UA4" s="13" t="s">
        <v>1</v>
      </c>
      <c r="UB4" s="14" t="s">
        <v>2</v>
      </c>
      <c r="UC4" s="15" t="s">
        <v>3</v>
      </c>
      <c r="UD4" s="14" t="s">
        <v>4</v>
      </c>
      <c r="UF4" s="13" t="s">
        <v>0</v>
      </c>
      <c r="UG4" s="13" t="s">
        <v>1</v>
      </c>
      <c r="UH4" s="14" t="s">
        <v>2</v>
      </c>
      <c r="UI4" s="15" t="s">
        <v>3</v>
      </c>
      <c r="UJ4" s="14" t="s">
        <v>4</v>
      </c>
      <c r="UL4" s="13" t="s">
        <v>0</v>
      </c>
      <c r="UM4" s="13" t="s">
        <v>1</v>
      </c>
      <c r="UN4" s="14" t="s">
        <v>2</v>
      </c>
      <c r="UO4" s="15" t="s">
        <v>3</v>
      </c>
      <c r="UP4" s="14" t="s">
        <v>4</v>
      </c>
      <c r="UR4" s="13" t="s">
        <v>0</v>
      </c>
      <c r="US4" s="13" t="s">
        <v>1</v>
      </c>
      <c r="UT4" s="14" t="s">
        <v>2</v>
      </c>
      <c r="UU4" s="15" t="s">
        <v>3</v>
      </c>
      <c r="UV4" s="14" t="s">
        <v>4</v>
      </c>
      <c r="UX4" s="13" t="s">
        <v>0</v>
      </c>
      <c r="UY4" s="13" t="s">
        <v>1</v>
      </c>
      <c r="UZ4" s="14" t="s">
        <v>2</v>
      </c>
      <c r="VA4" s="15" t="s">
        <v>3</v>
      </c>
      <c r="VB4" s="14" t="s">
        <v>4</v>
      </c>
      <c r="VE4" s="13" t="s">
        <v>0</v>
      </c>
      <c r="VF4" s="13" t="s">
        <v>1</v>
      </c>
      <c r="VG4" s="14" t="s">
        <v>2</v>
      </c>
      <c r="VH4" s="15" t="s">
        <v>3</v>
      </c>
      <c r="VI4" s="14" t="s">
        <v>4</v>
      </c>
      <c r="VK4" s="13" t="s">
        <v>0</v>
      </c>
      <c r="VL4" s="13" t="s">
        <v>1</v>
      </c>
      <c r="VM4" s="14" t="s">
        <v>2</v>
      </c>
      <c r="VN4" s="15" t="s">
        <v>3</v>
      </c>
      <c r="VO4" s="14" t="s">
        <v>4</v>
      </c>
      <c r="VQ4" s="13" t="s">
        <v>0</v>
      </c>
      <c r="VR4" s="13" t="s">
        <v>1</v>
      </c>
      <c r="VS4" s="14" t="s">
        <v>2</v>
      </c>
      <c r="VT4" s="15" t="s">
        <v>3</v>
      </c>
      <c r="VU4" s="14" t="s">
        <v>4</v>
      </c>
      <c r="VW4" s="13" t="s">
        <v>0</v>
      </c>
      <c r="VX4" s="13" t="s">
        <v>1</v>
      </c>
      <c r="VY4" s="14" t="s">
        <v>2</v>
      </c>
      <c r="VZ4" s="15" t="s">
        <v>3</v>
      </c>
      <c r="WA4" s="14" t="s">
        <v>4</v>
      </c>
      <c r="WC4" s="13" t="s">
        <v>0</v>
      </c>
      <c r="WD4" s="13" t="s">
        <v>1</v>
      </c>
      <c r="WE4" s="14" t="s">
        <v>2</v>
      </c>
      <c r="WF4" s="15" t="s">
        <v>3</v>
      </c>
      <c r="WG4" s="14" t="s">
        <v>4</v>
      </c>
      <c r="WI4" s="13" t="s">
        <v>0</v>
      </c>
      <c r="WJ4" s="13" t="s">
        <v>1</v>
      </c>
      <c r="WK4" s="14" t="s">
        <v>2</v>
      </c>
      <c r="WL4" s="15" t="s">
        <v>3</v>
      </c>
      <c r="WM4" s="14" t="s">
        <v>4</v>
      </c>
      <c r="WO4" s="13" t="s">
        <v>0</v>
      </c>
      <c r="WP4" s="13" t="s">
        <v>1</v>
      </c>
      <c r="WQ4" s="14" t="s">
        <v>2</v>
      </c>
      <c r="WR4" s="15" t="s">
        <v>3</v>
      </c>
      <c r="WS4" s="14" t="s">
        <v>4</v>
      </c>
      <c r="WU4" s="13" t="s">
        <v>0</v>
      </c>
      <c r="WV4" s="13" t="s">
        <v>1</v>
      </c>
      <c r="WW4" s="14" t="s">
        <v>2</v>
      </c>
      <c r="WX4" s="15" t="s">
        <v>3</v>
      </c>
      <c r="WY4" s="14" t="s">
        <v>4</v>
      </c>
      <c r="XA4" s="13" t="s">
        <v>0</v>
      </c>
      <c r="XB4" s="13" t="s">
        <v>1</v>
      </c>
      <c r="XC4" s="14" t="s">
        <v>2</v>
      </c>
      <c r="XD4" s="15" t="s">
        <v>3</v>
      </c>
      <c r="XE4" s="14" t="s">
        <v>4</v>
      </c>
      <c r="XG4" s="13" t="s">
        <v>0</v>
      </c>
      <c r="XH4" s="13" t="s">
        <v>1</v>
      </c>
      <c r="XI4" s="14" t="s">
        <v>2</v>
      </c>
      <c r="XJ4" s="15" t="s">
        <v>3</v>
      </c>
      <c r="XK4" s="14" t="s">
        <v>4</v>
      </c>
      <c r="XM4" s="13" t="s">
        <v>0</v>
      </c>
      <c r="XN4" s="13" t="s">
        <v>1</v>
      </c>
      <c r="XO4" s="14" t="s">
        <v>2</v>
      </c>
      <c r="XP4" s="15" t="s">
        <v>3</v>
      </c>
      <c r="XQ4" s="14" t="s">
        <v>4</v>
      </c>
      <c r="XS4" s="13" t="s">
        <v>0</v>
      </c>
      <c r="XT4" s="13" t="s">
        <v>1</v>
      </c>
      <c r="XU4" s="14" t="s">
        <v>2</v>
      </c>
      <c r="XV4" s="15" t="s">
        <v>3</v>
      </c>
      <c r="XW4" s="14" t="s">
        <v>4</v>
      </c>
      <c r="XY4" s="13" t="s">
        <v>0</v>
      </c>
      <c r="XZ4" s="13" t="s">
        <v>1</v>
      </c>
      <c r="YA4" s="14" t="s">
        <v>2</v>
      </c>
      <c r="YB4" s="15" t="s">
        <v>3</v>
      </c>
      <c r="YC4" s="14" t="s">
        <v>4</v>
      </c>
      <c r="YE4" s="13" t="s">
        <v>0</v>
      </c>
      <c r="YF4" s="13" t="s">
        <v>1</v>
      </c>
      <c r="YG4" s="14" t="s">
        <v>2</v>
      </c>
      <c r="YH4" s="15" t="s">
        <v>3</v>
      </c>
      <c r="YI4" s="14" t="s">
        <v>4</v>
      </c>
      <c r="YK4" s="13" t="s">
        <v>0</v>
      </c>
      <c r="YL4" s="13" t="s">
        <v>1</v>
      </c>
      <c r="YM4" s="14" t="s">
        <v>2</v>
      </c>
      <c r="YN4" s="15" t="s">
        <v>3</v>
      </c>
      <c r="YO4" s="14" t="s">
        <v>4</v>
      </c>
      <c r="YQ4" s="13" t="s">
        <v>0</v>
      </c>
      <c r="YR4" s="13" t="s">
        <v>1</v>
      </c>
      <c r="YS4" s="14" t="s">
        <v>2</v>
      </c>
      <c r="YT4" s="15" t="s">
        <v>3</v>
      </c>
      <c r="YU4" s="14" t="s">
        <v>4</v>
      </c>
      <c r="YW4" s="13" t="s">
        <v>0</v>
      </c>
      <c r="YX4" s="13" t="s">
        <v>1</v>
      </c>
      <c r="YY4" s="14" t="s">
        <v>2</v>
      </c>
      <c r="YZ4" s="15" t="s">
        <v>3</v>
      </c>
      <c r="ZA4" s="14" t="s">
        <v>4</v>
      </c>
      <c r="ZC4" s="13" t="s">
        <v>0</v>
      </c>
      <c r="ZD4" s="13" t="s">
        <v>1</v>
      </c>
      <c r="ZE4" s="14" t="s">
        <v>2</v>
      </c>
      <c r="ZF4" s="15" t="s">
        <v>3</v>
      </c>
      <c r="ZG4" s="14" t="s">
        <v>4</v>
      </c>
      <c r="ZI4" s="13" t="s">
        <v>0</v>
      </c>
      <c r="ZJ4" s="13" t="s">
        <v>1</v>
      </c>
      <c r="ZK4" s="14" t="s">
        <v>2</v>
      </c>
      <c r="ZL4" s="15" t="s">
        <v>3</v>
      </c>
      <c r="ZM4" s="14" t="s">
        <v>4</v>
      </c>
      <c r="ZO4" s="13" t="s">
        <v>0</v>
      </c>
      <c r="ZP4" s="13" t="s">
        <v>1</v>
      </c>
      <c r="ZQ4" s="14" t="s">
        <v>2</v>
      </c>
      <c r="ZR4" s="15" t="s">
        <v>3</v>
      </c>
      <c r="ZS4" s="14" t="s">
        <v>4</v>
      </c>
      <c r="ZU4" s="13" t="s">
        <v>0</v>
      </c>
      <c r="ZV4" s="13" t="s">
        <v>1</v>
      </c>
      <c r="ZW4" s="14" t="s">
        <v>2</v>
      </c>
      <c r="ZX4" s="15" t="s">
        <v>3</v>
      </c>
      <c r="ZY4" s="14" t="s">
        <v>4</v>
      </c>
      <c r="AAA4" s="13" t="s">
        <v>0</v>
      </c>
      <c r="AAB4" s="13" t="s">
        <v>1</v>
      </c>
      <c r="AAC4" s="14" t="s">
        <v>2</v>
      </c>
      <c r="AAD4" s="15" t="s">
        <v>3</v>
      </c>
      <c r="AAE4" s="14" t="s">
        <v>4</v>
      </c>
      <c r="AAG4" s="13" t="s">
        <v>0</v>
      </c>
      <c r="AAH4" s="13" t="s">
        <v>1</v>
      </c>
      <c r="AAI4" s="14" t="s">
        <v>2</v>
      </c>
      <c r="AAJ4" s="15" t="s">
        <v>3</v>
      </c>
      <c r="AAK4" s="14" t="s">
        <v>4</v>
      </c>
      <c r="AAM4" s="13" t="s">
        <v>0</v>
      </c>
      <c r="AAN4" s="13" t="s">
        <v>1</v>
      </c>
      <c r="AAO4" s="14" t="s">
        <v>2</v>
      </c>
      <c r="AAP4" s="15" t="s">
        <v>3</v>
      </c>
      <c r="AAQ4" s="14" t="s">
        <v>4</v>
      </c>
      <c r="AAS4" s="13" t="s">
        <v>0</v>
      </c>
      <c r="AAT4" s="13" t="s">
        <v>1</v>
      </c>
      <c r="AAU4" s="14" t="s">
        <v>2</v>
      </c>
      <c r="AAV4" s="15" t="s">
        <v>3</v>
      </c>
      <c r="AAW4" s="14" t="s">
        <v>4</v>
      </c>
      <c r="AAY4" s="13" t="s">
        <v>0</v>
      </c>
      <c r="AAZ4" s="13" t="s">
        <v>1</v>
      </c>
      <c r="ABA4" s="14" t="s">
        <v>2</v>
      </c>
      <c r="ABB4" s="15" t="s">
        <v>3</v>
      </c>
      <c r="ABC4" s="14" t="s">
        <v>4</v>
      </c>
      <c r="ABE4" s="13" t="s">
        <v>0</v>
      </c>
      <c r="ABF4" s="13" t="s">
        <v>1</v>
      </c>
      <c r="ABG4" s="14" t="s">
        <v>2</v>
      </c>
      <c r="ABH4" s="15" t="s">
        <v>3</v>
      </c>
      <c r="ABI4" s="14" t="s">
        <v>4</v>
      </c>
      <c r="ABK4" s="13" t="s">
        <v>0</v>
      </c>
      <c r="ABL4" s="13" t="s">
        <v>1</v>
      </c>
      <c r="ABM4" s="14" t="s">
        <v>2</v>
      </c>
      <c r="ABN4" s="15" t="s">
        <v>3</v>
      </c>
      <c r="ABO4" s="14" t="s">
        <v>4</v>
      </c>
      <c r="ABQ4" s="13" t="s">
        <v>0</v>
      </c>
      <c r="ABR4" s="13" t="s">
        <v>1</v>
      </c>
      <c r="ABS4" s="14" t="s">
        <v>2</v>
      </c>
      <c r="ABT4" s="15" t="s">
        <v>3</v>
      </c>
      <c r="ABU4" s="14" t="s">
        <v>4</v>
      </c>
      <c r="ABW4" s="13" t="s">
        <v>0</v>
      </c>
      <c r="ABX4" s="13" t="s">
        <v>1</v>
      </c>
      <c r="ABY4" s="14" t="s">
        <v>2</v>
      </c>
      <c r="ABZ4" s="15" t="s">
        <v>3</v>
      </c>
      <c r="ACA4" s="14" t="s">
        <v>4</v>
      </c>
      <c r="ACC4" s="13" t="s">
        <v>0</v>
      </c>
      <c r="ACD4" s="13" t="s">
        <v>1</v>
      </c>
      <c r="ACE4" s="14" t="s">
        <v>2</v>
      </c>
      <c r="ACF4" s="15" t="s">
        <v>3</v>
      </c>
      <c r="ACG4" s="14" t="s">
        <v>4</v>
      </c>
      <c r="ACI4" s="13" t="s">
        <v>0</v>
      </c>
      <c r="ACJ4" s="13" t="s">
        <v>1</v>
      </c>
      <c r="ACK4" s="14" t="s">
        <v>2</v>
      </c>
      <c r="ACL4" s="15" t="s">
        <v>3</v>
      </c>
      <c r="ACM4" s="14" t="s">
        <v>4</v>
      </c>
      <c r="ACO4" s="13" t="s">
        <v>0</v>
      </c>
      <c r="ACP4" s="13" t="s">
        <v>1</v>
      </c>
      <c r="ACQ4" s="14" t="s">
        <v>2</v>
      </c>
      <c r="ACR4" s="15" t="s">
        <v>3</v>
      </c>
      <c r="ACS4" s="14" t="s">
        <v>4</v>
      </c>
      <c r="ACU4" s="13" t="s">
        <v>0</v>
      </c>
      <c r="ACV4" s="13" t="s">
        <v>1</v>
      </c>
      <c r="ACW4" s="14" t="s">
        <v>2</v>
      </c>
      <c r="ACX4" s="15" t="s">
        <v>3</v>
      </c>
      <c r="ACY4" s="14" t="s">
        <v>4</v>
      </c>
      <c r="ADA4" s="13" t="s">
        <v>0</v>
      </c>
      <c r="ADB4" s="13" t="s">
        <v>1</v>
      </c>
      <c r="ADC4" s="14" t="s">
        <v>2</v>
      </c>
      <c r="ADD4" s="15" t="s">
        <v>3</v>
      </c>
      <c r="ADE4" s="14" t="s">
        <v>4</v>
      </c>
      <c r="ADG4" s="13" t="s">
        <v>0</v>
      </c>
      <c r="ADH4" s="13" t="s">
        <v>1</v>
      </c>
      <c r="ADI4" s="14" t="s">
        <v>2</v>
      </c>
      <c r="ADJ4" s="15" t="s">
        <v>3</v>
      </c>
      <c r="ADK4" s="14" t="s">
        <v>4</v>
      </c>
    </row>
    <row r="5" spans="1:791" ht="15.75" customHeight="1" x14ac:dyDescent="0.25">
      <c r="B5" s="34">
        <v>1</v>
      </c>
      <c r="C5" s="35">
        <v>8700</v>
      </c>
      <c r="D5" s="12">
        <f>+B5*C5</f>
        <v>8700</v>
      </c>
      <c r="E5" s="11"/>
      <c r="F5" s="12">
        <f>+D5*E5</f>
        <v>0</v>
      </c>
      <c r="G5" s="27"/>
      <c r="H5" s="34">
        <v>1</v>
      </c>
      <c r="I5" s="36">
        <v>33050</v>
      </c>
      <c r="J5" s="12">
        <f t="shared" ref="J5:J16" si="0">+H5*I5</f>
        <v>33050</v>
      </c>
      <c r="K5" s="11"/>
      <c r="L5" s="12">
        <f>+J5*K5</f>
        <v>0</v>
      </c>
      <c r="M5" s="27"/>
      <c r="N5" s="34">
        <v>1</v>
      </c>
      <c r="O5" s="38">
        <v>232400</v>
      </c>
      <c r="P5" s="12">
        <f t="shared" ref="P5:P34" si="1">+N5*O5</f>
        <v>232400</v>
      </c>
      <c r="Q5" s="11"/>
      <c r="R5" s="12">
        <f>+P5*Q5</f>
        <v>0</v>
      </c>
      <c r="S5" s="27"/>
      <c r="T5" s="28">
        <v>1</v>
      </c>
      <c r="U5" s="39">
        <v>7400</v>
      </c>
      <c r="V5" s="12">
        <f t="shared" ref="V5:V34" si="2">+T5*U5</f>
        <v>7400</v>
      </c>
      <c r="W5" s="11"/>
      <c r="X5" s="12">
        <f>+V5*W5</f>
        <v>0</v>
      </c>
      <c r="Y5" s="27"/>
      <c r="Z5" s="28">
        <v>1</v>
      </c>
      <c r="AA5" s="40">
        <v>20900</v>
      </c>
      <c r="AB5" s="12">
        <f t="shared" ref="AB5:AB34" si="3">+Z5*AA5</f>
        <v>20900</v>
      </c>
      <c r="AC5" s="11"/>
      <c r="AD5" s="12">
        <f>+AB5*AC5</f>
        <v>0</v>
      </c>
      <c r="AE5" s="27"/>
      <c r="AF5" s="28">
        <v>1</v>
      </c>
      <c r="AG5" s="41">
        <v>6950</v>
      </c>
      <c r="AH5" s="12">
        <f t="shared" ref="AH5:AH34" si="4">+AF5*AG5</f>
        <v>6950</v>
      </c>
      <c r="AI5" s="11"/>
      <c r="AJ5" s="12">
        <f>+AH5*AI5</f>
        <v>0</v>
      </c>
      <c r="AK5" s="27"/>
      <c r="AL5" s="28">
        <v>1</v>
      </c>
      <c r="AM5" s="42">
        <v>10150</v>
      </c>
      <c r="AN5" s="12">
        <f t="shared" ref="AN5:AN34" si="5">+AL5*AM5</f>
        <v>10150</v>
      </c>
      <c r="AO5" s="11"/>
      <c r="AP5" s="12">
        <f>+AN5*AO5</f>
        <v>0</v>
      </c>
      <c r="AQ5" s="27"/>
      <c r="AR5" s="31">
        <v>60</v>
      </c>
      <c r="AS5" s="43">
        <f>24000/60</f>
        <v>400</v>
      </c>
      <c r="AT5" s="12">
        <f t="shared" ref="AT5:AT34" si="6">+AR5*AS5</f>
        <v>24000</v>
      </c>
      <c r="AU5" s="11"/>
      <c r="AV5" s="12">
        <f>+AT5*AU5</f>
        <v>0</v>
      </c>
      <c r="AW5" s="27"/>
      <c r="AX5" s="28">
        <v>1</v>
      </c>
      <c r="AY5" s="44">
        <v>32000</v>
      </c>
      <c r="AZ5" s="12">
        <f t="shared" ref="AZ5:AZ34" si="7">+AX5*AY5</f>
        <v>32000</v>
      </c>
      <c r="BA5" s="11"/>
      <c r="BB5" s="12">
        <f>+AZ5*BA5</f>
        <v>0</v>
      </c>
      <c r="BC5" s="27"/>
      <c r="BD5" s="28">
        <v>3</v>
      </c>
      <c r="BE5" s="45">
        <f>39300/3</f>
        <v>13100</v>
      </c>
      <c r="BF5" s="12">
        <f t="shared" ref="BF5:BF34" si="8">+BD5*BE5</f>
        <v>39300</v>
      </c>
      <c r="BG5" s="11"/>
      <c r="BH5" s="12">
        <f>+BF5*BG5</f>
        <v>0</v>
      </c>
      <c r="BI5" s="27"/>
      <c r="BJ5" s="28">
        <v>1</v>
      </c>
      <c r="BK5" s="46">
        <v>81150</v>
      </c>
      <c r="BL5" s="12">
        <f t="shared" ref="BL5:BL34" si="9">+BJ5*BK5</f>
        <v>81150</v>
      </c>
      <c r="BM5" s="11"/>
      <c r="BN5" s="12">
        <f>+BL5*BM5</f>
        <v>0</v>
      </c>
      <c r="BO5" s="27"/>
      <c r="BP5" s="31">
        <v>1</v>
      </c>
      <c r="BQ5" s="47">
        <v>14000</v>
      </c>
      <c r="BR5" s="12">
        <f t="shared" ref="BR5:BR34" si="10">+BP5*BQ5</f>
        <v>14000</v>
      </c>
      <c r="BS5" s="11"/>
      <c r="BT5" s="12">
        <f>+BR5*BS5</f>
        <v>0</v>
      </c>
      <c r="BU5" s="27"/>
      <c r="BV5" s="28">
        <v>1</v>
      </c>
      <c r="BW5" s="48">
        <v>42650</v>
      </c>
      <c r="BX5" s="12">
        <f t="shared" ref="BX5:BX34" si="11">+BV5*BW5</f>
        <v>42650</v>
      </c>
      <c r="BY5" s="11"/>
      <c r="BZ5" s="12">
        <f>+BX5*BY5</f>
        <v>0</v>
      </c>
      <c r="CA5" s="27"/>
      <c r="CB5" s="28">
        <v>2</v>
      </c>
      <c r="CC5" s="49">
        <f>35000/2</f>
        <v>17500</v>
      </c>
      <c r="CD5" s="12">
        <f t="shared" ref="CD5:CD34" si="12">+CB5*CC5</f>
        <v>35000</v>
      </c>
      <c r="CE5" s="11"/>
      <c r="CF5" s="12">
        <f>+CD5*CE5</f>
        <v>0</v>
      </c>
      <c r="CG5" s="27"/>
      <c r="CH5" s="31">
        <v>1</v>
      </c>
      <c r="CI5" s="51">
        <v>25900</v>
      </c>
      <c r="CJ5" s="12">
        <f t="shared" ref="CJ5:CJ34" si="13">+CH5*CI5</f>
        <v>25900</v>
      </c>
      <c r="CK5" s="11"/>
      <c r="CL5" s="12">
        <f>+CJ5*CK5</f>
        <v>0</v>
      </c>
      <c r="CM5" s="27"/>
      <c r="CN5" s="28">
        <v>1</v>
      </c>
      <c r="CO5" s="52">
        <v>17500</v>
      </c>
      <c r="CP5" s="12">
        <f t="shared" ref="CP5:CP34" si="14">+CN5*CO5</f>
        <v>17500</v>
      </c>
      <c r="CQ5" s="11"/>
      <c r="CR5" s="12">
        <f>+CP5*CQ5</f>
        <v>0</v>
      </c>
      <c r="CS5" s="27"/>
      <c r="CT5" s="28">
        <v>1</v>
      </c>
      <c r="CU5" s="53">
        <v>107350</v>
      </c>
      <c r="CV5" s="12">
        <f t="shared" ref="CV5:CV34" si="15">+CT5*CU5</f>
        <v>107350</v>
      </c>
      <c r="CW5" s="11"/>
      <c r="CX5" s="12">
        <f>+CV5*CW5</f>
        <v>0</v>
      </c>
      <c r="CY5" s="27"/>
      <c r="CZ5" s="28">
        <v>1</v>
      </c>
      <c r="DA5" s="54">
        <v>32350</v>
      </c>
      <c r="DB5" s="12">
        <f t="shared" ref="DB5:DB34" si="16">+CZ5*DA5</f>
        <v>32350</v>
      </c>
      <c r="DC5" s="11"/>
      <c r="DD5" s="12">
        <f>+DB5*DC5</f>
        <v>0</v>
      </c>
      <c r="DE5" s="27"/>
      <c r="DF5" s="28">
        <v>1</v>
      </c>
      <c r="DG5" s="55">
        <v>267300</v>
      </c>
      <c r="DH5" s="12">
        <f t="shared" ref="DH5:DH34" si="17">+DF5*DG5</f>
        <v>267300</v>
      </c>
      <c r="DI5" s="11"/>
      <c r="DJ5" s="12">
        <f>+DH5*DI5</f>
        <v>0</v>
      </c>
      <c r="DK5" s="27"/>
      <c r="DL5" s="31">
        <v>2</v>
      </c>
      <c r="DM5" s="48">
        <f>85400/2</f>
        <v>42700</v>
      </c>
      <c r="DN5" s="12">
        <f t="shared" ref="DN5:DN34" si="18">+DL5*DM5</f>
        <v>85400</v>
      </c>
      <c r="DO5" s="11"/>
      <c r="DP5" s="12">
        <f>+DN5*DO5</f>
        <v>0</v>
      </c>
      <c r="DQ5" s="27"/>
      <c r="DR5" s="28">
        <v>2</v>
      </c>
      <c r="DS5" s="56">
        <f>85400/2</f>
        <v>42700</v>
      </c>
      <c r="DT5" s="12">
        <f t="shared" ref="DT5:DT34" si="19">+DR5*DS5</f>
        <v>85400</v>
      </c>
      <c r="DU5" s="11"/>
      <c r="DV5" s="12">
        <f>+DT5*DU5</f>
        <v>0</v>
      </c>
      <c r="DW5" s="27"/>
      <c r="DX5" s="28">
        <v>1</v>
      </c>
      <c r="DY5" s="57">
        <v>74400</v>
      </c>
      <c r="DZ5" s="12">
        <f t="shared" ref="DZ5:DZ34" si="20">+DX5*DY5</f>
        <v>74400</v>
      </c>
      <c r="EA5" s="11"/>
      <c r="EB5" s="12">
        <f>+DZ5*EA5</f>
        <v>0</v>
      </c>
      <c r="EC5" s="27"/>
      <c r="EE5" s="28">
        <v>3</v>
      </c>
      <c r="EF5" s="58">
        <v>51512.6</v>
      </c>
      <c r="EG5" s="12">
        <f t="shared" ref="EG5:EG34" si="21">+EE5*EF5</f>
        <v>154537.79999999999</v>
      </c>
      <c r="EH5" s="11">
        <v>0.19</v>
      </c>
      <c r="EI5" s="12">
        <f>+EG5*EH5</f>
        <v>29362.181999999997</v>
      </c>
      <c r="EK5" s="28">
        <v>2</v>
      </c>
      <c r="EL5" s="59">
        <f>48300/2</f>
        <v>24150</v>
      </c>
      <c r="EM5" s="12">
        <f t="shared" ref="EM5:EM34" si="22">+EK5*EL5</f>
        <v>48300</v>
      </c>
      <c r="EN5" s="11"/>
      <c r="EO5" s="12">
        <f>+EM5*EN5</f>
        <v>0</v>
      </c>
      <c r="EQ5" s="31">
        <v>2</v>
      </c>
      <c r="ER5" s="60">
        <f>17900/2</f>
        <v>8950</v>
      </c>
      <c r="ES5" s="12">
        <f t="shared" ref="ES5:ES34" si="23">+EQ5*ER5</f>
        <v>17900</v>
      </c>
      <c r="ET5" s="11"/>
      <c r="EU5" s="12">
        <f>+ES5*ET5</f>
        <v>0</v>
      </c>
      <c r="EW5" s="28">
        <v>5</v>
      </c>
      <c r="EX5" s="61">
        <v>43781.5</v>
      </c>
      <c r="EY5" s="12">
        <f t="shared" ref="EY5:EY34" si="24">+EW5*EX5</f>
        <v>218907.5</v>
      </c>
      <c r="EZ5" s="11">
        <v>0.19</v>
      </c>
      <c r="FA5" s="12">
        <f>+EY5*EZ5</f>
        <v>41592.425000000003</v>
      </c>
      <c r="FC5" s="62">
        <v>60</v>
      </c>
      <c r="FD5" s="63">
        <f>24000/60</f>
        <v>400</v>
      </c>
      <c r="FE5" s="12">
        <f t="shared" ref="FE5:FE34" si="25">+FC5*FD5</f>
        <v>24000</v>
      </c>
      <c r="FF5" s="11"/>
      <c r="FG5" s="12">
        <f>+FE5*FF5</f>
        <v>0</v>
      </c>
      <c r="FI5" s="28">
        <v>3</v>
      </c>
      <c r="FJ5" s="64">
        <f>66000/3</f>
        <v>22000</v>
      </c>
      <c r="FK5" s="12">
        <f t="shared" ref="FK5:FK34" si="26">+FI5*FJ5</f>
        <v>66000</v>
      </c>
      <c r="FL5" s="11"/>
      <c r="FM5" s="12">
        <f>+FK5*FL5</f>
        <v>0</v>
      </c>
      <c r="FO5" s="28">
        <v>1</v>
      </c>
      <c r="FP5" s="53">
        <v>28950</v>
      </c>
      <c r="FQ5" s="12">
        <f t="shared" ref="FQ5:FQ34" si="27">+FO5*FP5</f>
        <v>28950</v>
      </c>
      <c r="FR5" s="11"/>
      <c r="FS5" s="12">
        <f>+FQ5*FR5</f>
        <v>0</v>
      </c>
      <c r="FT5" s="27"/>
      <c r="FU5" s="28">
        <v>1</v>
      </c>
      <c r="FV5" s="65">
        <v>22850</v>
      </c>
      <c r="FW5" s="12">
        <f t="shared" ref="FW5:FW34" si="28">+FU5*FV5</f>
        <v>22850</v>
      </c>
      <c r="FX5" s="11"/>
      <c r="FY5" s="12">
        <f>+FW5*FX5</f>
        <v>0</v>
      </c>
      <c r="FZ5" s="27"/>
      <c r="GA5" s="28">
        <v>8</v>
      </c>
      <c r="GB5" s="66">
        <f>11200/8</f>
        <v>1400</v>
      </c>
      <c r="GC5" s="12">
        <f t="shared" ref="GC5:GC34" si="29">+GA5*GB5</f>
        <v>11200</v>
      </c>
      <c r="GD5" s="11"/>
      <c r="GE5" s="12">
        <f>+GC5*GD5</f>
        <v>0</v>
      </c>
      <c r="GF5" s="27"/>
      <c r="GG5" s="67">
        <v>2</v>
      </c>
      <c r="GH5" s="68">
        <f>46800/2</f>
        <v>23400</v>
      </c>
      <c r="GI5" s="12">
        <f t="shared" ref="GI5:GI34" si="30">+GG5*GH5</f>
        <v>46800</v>
      </c>
      <c r="GJ5" s="11"/>
      <c r="GK5" s="12">
        <f>+GI5*GJ5</f>
        <v>0</v>
      </c>
      <c r="GL5" s="27"/>
      <c r="GM5" s="28">
        <v>1</v>
      </c>
      <c r="GN5" s="51">
        <v>62650</v>
      </c>
      <c r="GO5" s="12">
        <f t="shared" ref="GO5:GO34" si="31">+GM5*GN5</f>
        <v>62650</v>
      </c>
      <c r="GP5" s="11"/>
      <c r="GQ5" s="12">
        <f>+GO5*GP5</f>
        <v>0</v>
      </c>
      <c r="GR5" s="27"/>
      <c r="GS5" s="28">
        <v>30</v>
      </c>
      <c r="GT5" s="69">
        <f>441000/30</f>
        <v>14700</v>
      </c>
      <c r="GU5" s="12">
        <f t="shared" ref="GU5:GU34" si="32">+GS5*GT5</f>
        <v>441000</v>
      </c>
      <c r="GV5" s="11"/>
      <c r="GW5" s="12">
        <f>+GU5*GV5</f>
        <v>0</v>
      </c>
      <c r="GX5" s="27"/>
      <c r="GY5" s="28">
        <v>1</v>
      </c>
      <c r="GZ5" s="70">
        <v>99000</v>
      </c>
      <c r="HA5" s="12">
        <f t="shared" ref="HA5:HA34" si="33">+GY5*GZ5</f>
        <v>99000</v>
      </c>
      <c r="HB5" s="11"/>
      <c r="HC5" s="12">
        <f>+HA5*HB5</f>
        <v>0</v>
      </c>
      <c r="HD5" s="27"/>
      <c r="HE5" s="28">
        <v>2</v>
      </c>
      <c r="HF5" s="71">
        <f>238400/2</f>
        <v>119200</v>
      </c>
      <c r="HG5" s="12">
        <f t="shared" ref="HG5:HG34" si="34">+HE5*HF5</f>
        <v>238400</v>
      </c>
      <c r="HH5" s="11"/>
      <c r="HI5" s="12">
        <f>+HG5*HH5</f>
        <v>0</v>
      </c>
      <c r="HJ5" s="27"/>
      <c r="HK5" s="31">
        <v>1</v>
      </c>
      <c r="HL5" s="55">
        <v>36850</v>
      </c>
      <c r="HM5" s="12">
        <f t="shared" ref="HM5:HM34" si="35">+HK5*HL5</f>
        <v>36850</v>
      </c>
      <c r="HN5" s="11"/>
      <c r="HO5" s="12">
        <f>+HM5*HN5</f>
        <v>0</v>
      </c>
      <c r="HP5" s="27"/>
      <c r="HQ5" s="28">
        <v>1</v>
      </c>
      <c r="HR5" s="72">
        <v>39050</v>
      </c>
      <c r="HS5" s="12">
        <f t="shared" ref="HS5:HS34" si="36">+HQ5*HR5</f>
        <v>39050</v>
      </c>
      <c r="HT5" s="11"/>
      <c r="HU5" s="12">
        <f>+HS5*HT5</f>
        <v>0</v>
      </c>
      <c r="HV5" s="27"/>
      <c r="HW5" s="28">
        <v>1</v>
      </c>
      <c r="HX5" s="73">
        <v>126300</v>
      </c>
      <c r="HY5" s="12">
        <f t="shared" ref="HY5:HY34" si="37">+HW5*HX5</f>
        <v>126300</v>
      </c>
      <c r="HZ5" s="11"/>
      <c r="IA5" s="12">
        <f>+HY5*HZ5</f>
        <v>0</v>
      </c>
      <c r="IB5" s="27"/>
      <c r="IC5" s="31">
        <v>10</v>
      </c>
      <c r="ID5" s="50">
        <f>27500/10</f>
        <v>2750</v>
      </c>
      <c r="IE5" s="12">
        <f t="shared" ref="IE5:IE34" si="38">+IC5*ID5</f>
        <v>27500</v>
      </c>
      <c r="IF5" s="11"/>
      <c r="IG5" s="12">
        <f>+IE5*IF5</f>
        <v>0</v>
      </c>
      <c r="IH5" s="27"/>
      <c r="II5" s="28">
        <v>1</v>
      </c>
      <c r="IJ5" s="51">
        <v>27700</v>
      </c>
      <c r="IK5" s="12">
        <f t="shared" ref="IK5:IK34" si="39">+II5*IJ5</f>
        <v>27700</v>
      </c>
      <c r="IL5" s="11"/>
      <c r="IM5" s="12">
        <f>+IK5*IL5</f>
        <v>0</v>
      </c>
      <c r="IN5" s="27"/>
      <c r="IO5" s="28">
        <v>1</v>
      </c>
      <c r="IP5" s="74">
        <v>93350</v>
      </c>
      <c r="IQ5" s="12">
        <f t="shared" ref="IQ5:IQ34" si="40">+IO5*IP5</f>
        <v>93350</v>
      </c>
      <c r="IR5" s="11"/>
      <c r="IS5" s="12">
        <f>+IQ5*IR5</f>
        <v>0</v>
      </c>
      <c r="IT5" s="27"/>
      <c r="IU5" s="28">
        <v>1</v>
      </c>
      <c r="IV5" s="75">
        <v>99650</v>
      </c>
      <c r="IW5" s="12">
        <f t="shared" ref="IW5:IW34" si="41">+IU5*IV5</f>
        <v>99650</v>
      </c>
      <c r="IX5" s="11"/>
      <c r="IY5" s="12">
        <f>+IW5*IX5</f>
        <v>0</v>
      </c>
      <c r="IZ5" s="27"/>
      <c r="JA5" s="28">
        <v>1</v>
      </c>
      <c r="JB5" s="76">
        <v>43150</v>
      </c>
      <c r="JC5" s="12">
        <f t="shared" ref="JC5:JC34" si="42">+JA5*JB5</f>
        <v>43150</v>
      </c>
      <c r="JD5" s="11"/>
      <c r="JE5" s="12">
        <f>+JC5*JD5</f>
        <v>0</v>
      </c>
      <c r="JF5" s="27"/>
      <c r="JG5" s="31">
        <v>1</v>
      </c>
      <c r="JH5" s="48">
        <v>417500</v>
      </c>
      <c r="JI5" s="12">
        <f t="shared" ref="JI5" si="43">+JG5*JH5</f>
        <v>417500</v>
      </c>
      <c r="JJ5" s="11"/>
      <c r="JK5" s="12">
        <f>+JI5*JJ5</f>
        <v>0</v>
      </c>
      <c r="JL5" s="27"/>
      <c r="JM5" s="28">
        <v>30</v>
      </c>
      <c r="JN5" s="56">
        <f>18000/30</f>
        <v>600</v>
      </c>
      <c r="JO5" s="12">
        <f t="shared" ref="JO5:JO34" si="44">+JM5*JN5</f>
        <v>18000</v>
      </c>
      <c r="JP5" s="11"/>
      <c r="JQ5" s="12">
        <f>+JO5*JP5</f>
        <v>0</v>
      </c>
      <c r="JR5" s="27"/>
      <c r="JS5" s="30">
        <v>2</v>
      </c>
      <c r="JT5" s="57">
        <f>196800/2</f>
        <v>98400</v>
      </c>
      <c r="JU5" s="12">
        <f t="shared" ref="JU5:JU34" si="45">+JS5*JT5</f>
        <v>196800</v>
      </c>
      <c r="JV5" s="11"/>
      <c r="JW5" s="12">
        <f>+JU5*JV5</f>
        <v>0</v>
      </c>
      <c r="JX5" s="27"/>
      <c r="JY5" s="30">
        <v>1</v>
      </c>
      <c r="JZ5" s="68">
        <v>42250</v>
      </c>
      <c r="KA5" s="12">
        <f t="shared" ref="KA5:KA34" si="46">+JY5*JZ5</f>
        <v>42250</v>
      </c>
      <c r="KB5" s="11"/>
      <c r="KC5" s="12">
        <f>+KA5*KB5</f>
        <v>0</v>
      </c>
      <c r="KD5" s="27"/>
      <c r="KE5" s="30">
        <v>30</v>
      </c>
      <c r="KF5" s="59">
        <f>12000/30</f>
        <v>400</v>
      </c>
      <c r="KG5" s="12">
        <f t="shared" ref="KG5:KG34" si="47">+KE5*KF5</f>
        <v>12000</v>
      </c>
      <c r="KH5" s="11"/>
      <c r="KI5" s="12">
        <f>+KG5*KH5</f>
        <v>0</v>
      </c>
      <c r="KJ5" s="27"/>
      <c r="KL5" s="30">
        <v>1</v>
      </c>
      <c r="KM5" s="60">
        <v>137800</v>
      </c>
      <c r="KN5" s="12">
        <f t="shared" ref="KN5:KN34" si="48">+KL5*KM5</f>
        <v>137800</v>
      </c>
      <c r="KO5" s="11"/>
      <c r="KP5" s="12">
        <f>+KN5*KO5</f>
        <v>0</v>
      </c>
      <c r="KR5" s="28">
        <v>2</v>
      </c>
      <c r="KS5" s="63">
        <f>19600/2</f>
        <v>9800</v>
      </c>
      <c r="KT5" s="12">
        <f t="shared" ref="KT5:KT34" si="49">+KR5*KS5</f>
        <v>19600</v>
      </c>
      <c r="KU5" s="11"/>
      <c r="KV5" s="12">
        <f>+KT5*KU5</f>
        <v>0</v>
      </c>
      <c r="KX5" s="30">
        <v>1</v>
      </c>
      <c r="KY5" s="55">
        <v>94900</v>
      </c>
      <c r="KZ5" s="12">
        <f t="shared" ref="KZ5:KZ34" si="50">+KX5*KY5</f>
        <v>94900</v>
      </c>
      <c r="LA5" s="11"/>
      <c r="LB5" s="12">
        <f>+KZ5*LA5</f>
        <v>0</v>
      </c>
      <c r="LD5" s="30">
        <v>1</v>
      </c>
      <c r="LE5" s="53">
        <v>50750</v>
      </c>
      <c r="LF5" s="12">
        <f t="shared" ref="LF5:LF34" si="51">+LD5*LE5</f>
        <v>50750</v>
      </c>
      <c r="LG5" s="11"/>
      <c r="LH5" s="12">
        <f>+LF5*LG5</f>
        <v>0</v>
      </c>
      <c r="LJ5" s="30">
        <v>1</v>
      </c>
      <c r="LK5" s="65">
        <v>49900</v>
      </c>
      <c r="LL5" s="12">
        <f t="shared" ref="LL5:LL34" si="52">+LJ5*LK5</f>
        <v>49900</v>
      </c>
      <c r="LM5" s="11"/>
      <c r="LN5" s="12">
        <f>+LL5*LM5</f>
        <v>0</v>
      </c>
      <c r="LP5" s="30">
        <v>30</v>
      </c>
      <c r="LQ5" s="66">
        <f>36000/30</f>
        <v>1200</v>
      </c>
      <c r="LR5" s="12">
        <f t="shared" ref="LR5:LR34" si="53">+LP5*LQ5</f>
        <v>36000</v>
      </c>
      <c r="LS5" s="11"/>
      <c r="LT5" s="12">
        <f>+LR5*LS5</f>
        <v>0</v>
      </c>
      <c r="LV5" s="30">
        <v>10</v>
      </c>
      <c r="LW5" s="68">
        <f>80000/10</f>
        <v>8000</v>
      </c>
      <c r="LX5" s="12">
        <f t="shared" ref="LX5:LX34" si="54">+LV5*LW5</f>
        <v>80000</v>
      </c>
      <c r="LY5" s="11"/>
      <c r="LZ5" s="12">
        <f>+LX5*LY5</f>
        <v>0</v>
      </c>
      <c r="MA5" s="27"/>
      <c r="MB5" s="30">
        <v>12</v>
      </c>
      <c r="MC5" s="51">
        <f>14400/12</f>
        <v>1200</v>
      </c>
      <c r="MD5" s="12">
        <f t="shared" ref="MD5:MD34" si="55">+MB5*MC5</f>
        <v>14400</v>
      </c>
      <c r="ME5" s="11"/>
      <c r="MF5" s="12">
        <f>+MD5*ME5</f>
        <v>0</v>
      </c>
      <c r="MG5" s="27"/>
      <c r="MH5" s="30">
        <v>1</v>
      </c>
      <c r="MI5" s="52">
        <v>8800</v>
      </c>
      <c r="MJ5" s="12">
        <f t="shared" ref="MJ5:MJ34" si="56">+MH5*MI5</f>
        <v>8800</v>
      </c>
      <c r="MK5" s="11"/>
      <c r="ML5" s="12">
        <f>+MJ5*MK5</f>
        <v>0</v>
      </c>
      <c r="MM5" s="27"/>
      <c r="MO5" s="31">
        <v>1</v>
      </c>
      <c r="MP5" s="54">
        <v>33900</v>
      </c>
      <c r="MQ5" s="12">
        <f t="shared" ref="MQ5:MQ34" si="57">+MO5*MP5</f>
        <v>33900</v>
      </c>
      <c r="MR5" s="11"/>
      <c r="MS5" s="12">
        <f>+MQ5*MR5</f>
        <v>0</v>
      </c>
      <c r="MU5" s="30">
        <v>1</v>
      </c>
      <c r="MV5" s="76">
        <v>63150</v>
      </c>
      <c r="MW5" s="12">
        <f t="shared" ref="MW5:MW34" si="58">+MU5*MV5</f>
        <v>63150</v>
      </c>
      <c r="MX5" s="11"/>
      <c r="MY5" s="12">
        <f>+MW5*MX5</f>
        <v>0</v>
      </c>
      <c r="NA5" s="30">
        <v>1</v>
      </c>
      <c r="NB5" s="72">
        <v>27900</v>
      </c>
      <c r="NC5" s="12">
        <f t="shared" ref="NC5:NC34" si="59">+NA5*NB5</f>
        <v>27900</v>
      </c>
      <c r="ND5" s="11"/>
      <c r="NE5" s="12">
        <f>+NC5*ND5</f>
        <v>0</v>
      </c>
      <c r="NG5" s="31">
        <v>1</v>
      </c>
      <c r="NH5" s="77">
        <v>32950</v>
      </c>
      <c r="NI5" s="12">
        <f t="shared" ref="NI5:NI34" si="60">+NG5*NH5</f>
        <v>32950</v>
      </c>
      <c r="NJ5" s="11"/>
      <c r="NK5" s="12">
        <f>+NI5*NJ5</f>
        <v>0</v>
      </c>
      <c r="NM5" s="30">
        <v>1</v>
      </c>
      <c r="NN5" s="73">
        <v>47000</v>
      </c>
      <c r="NO5" s="12">
        <f t="shared" ref="NO5:NO34" si="61">+NM5*NN5</f>
        <v>47000</v>
      </c>
      <c r="NP5" s="11"/>
      <c r="NQ5" s="12">
        <f>+NO5*NP5</f>
        <v>0</v>
      </c>
      <c r="NS5" s="30">
        <v>4</v>
      </c>
      <c r="NT5" s="50">
        <f>136400/4</f>
        <v>34100</v>
      </c>
      <c r="NU5" s="12">
        <f t="shared" ref="NU5:NU34" si="62">+NS5*NT5</f>
        <v>136400</v>
      </c>
      <c r="NV5" s="11"/>
      <c r="NW5" s="12">
        <f>+NU5*NV5</f>
        <v>0</v>
      </c>
      <c r="NY5" s="30">
        <v>1</v>
      </c>
      <c r="NZ5" s="78">
        <v>163100</v>
      </c>
      <c r="OA5" s="12">
        <f t="shared" ref="OA5:OA34" si="63">+NY5*NZ5</f>
        <v>163100</v>
      </c>
      <c r="OB5" s="11"/>
      <c r="OC5" s="12">
        <f>+OA5*OB5</f>
        <v>0</v>
      </c>
      <c r="OD5" s="27"/>
      <c r="OE5" s="30">
        <v>1</v>
      </c>
      <c r="OF5" s="74">
        <v>8950</v>
      </c>
      <c r="OG5" s="12">
        <f t="shared" ref="OG5:OG34" si="64">+OE5*OF5</f>
        <v>8950</v>
      </c>
      <c r="OH5" s="11"/>
      <c r="OI5" s="12">
        <f>+OG5*OH5</f>
        <v>0</v>
      </c>
      <c r="OJ5" s="27"/>
      <c r="OK5" s="31">
        <v>1</v>
      </c>
      <c r="OL5" s="60">
        <v>20600</v>
      </c>
      <c r="OM5" s="12">
        <f t="shared" ref="OM5:OM34" si="65">+OK5*OL5</f>
        <v>20600</v>
      </c>
      <c r="ON5" s="11"/>
      <c r="OO5" s="12">
        <f>+OM5*ON5</f>
        <v>0</v>
      </c>
      <c r="OP5" s="27"/>
      <c r="OQ5" s="30">
        <v>1</v>
      </c>
      <c r="OR5" s="63">
        <v>27900</v>
      </c>
      <c r="OS5" s="12">
        <f t="shared" ref="OS5:OS34" si="66">+OQ5*OR5</f>
        <v>27900</v>
      </c>
      <c r="OT5" s="11"/>
      <c r="OU5" s="12">
        <f>+OS5*OT5</f>
        <v>0</v>
      </c>
      <c r="OV5" s="27"/>
      <c r="OW5" s="30">
        <v>30</v>
      </c>
      <c r="OX5" s="55">
        <f>13500/30</f>
        <v>450</v>
      </c>
      <c r="OY5" s="12">
        <f t="shared" ref="OY5:OY34" si="67">+OW5*OX5</f>
        <v>13500</v>
      </c>
      <c r="OZ5" s="11"/>
      <c r="PA5" s="12">
        <f>+OY5*OZ5</f>
        <v>0</v>
      </c>
      <c r="PB5" s="27"/>
      <c r="PC5" s="30">
        <v>1</v>
      </c>
      <c r="PD5" s="48">
        <v>48500</v>
      </c>
      <c r="PE5" s="12">
        <f t="shared" ref="PE5:PE34" si="68">+PC5*PD5</f>
        <v>48500</v>
      </c>
      <c r="PF5" s="11"/>
      <c r="PG5" s="12">
        <f>+PE5*PF5</f>
        <v>0</v>
      </c>
      <c r="PH5" s="27"/>
      <c r="PI5" s="30">
        <v>1</v>
      </c>
      <c r="PJ5" s="56">
        <v>48950</v>
      </c>
      <c r="PK5" s="12">
        <f t="shared" ref="PK5:PK34" si="69">+PI5*PJ5</f>
        <v>48950</v>
      </c>
      <c r="PL5" s="11"/>
      <c r="PM5" s="12">
        <f>+PK5*PL5</f>
        <v>0</v>
      </c>
      <c r="PN5" s="27"/>
      <c r="PO5" s="30">
        <v>1</v>
      </c>
      <c r="PP5" s="57">
        <v>54700</v>
      </c>
      <c r="PQ5" s="12">
        <f t="shared" ref="PQ5:PQ34" si="70">+PO5*PP5</f>
        <v>54700</v>
      </c>
      <c r="PR5" s="11"/>
      <c r="PS5" s="12">
        <f>+PQ5*PR5</f>
        <v>0</v>
      </c>
      <c r="PT5" s="27"/>
      <c r="PU5" s="30">
        <v>1</v>
      </c>
      <c r="PV5" s="58">
        <v>114200</v>
      </c>
      <c r="PW5" s="12">
        <f t="shared" ref="PW5:PW34" si="71">+PU5*PV5</f>
        <v>114200</v>
      </c>
      <c r="PX5" s="11"/>
      <c r="PY5" s="12">
        <f>+PW5*PX5</f>
        <v>0</v>
      </c>
      <c r="PZ5" s="27"/>
      <c r="QA5" s="30">
        <v>1</v>
      </c>
      <c r="QB5" s="59">
        <v>74100</v>
      </c>
      <c r="QC5" s="12">
        <f t="shared" ref="QC5:QC34" si="72">+QA5*QB5</f>
        <v>74100</v>
      </c>
      <c r="QD5" s="11"/>
      <c r="QE5" s="12">
        <f>+QC5*QD5</f>
        <v>0</v>
      </c>
      <c r="QF5" s="27"/>
      <c r="QG5" s="30">
        <v>1</v>
      </c>
      <c r="QH5" s="60">
        <v>14500</v>
      </c>
      <c r="QI5" s="12">
        <f t="shared" ref="QI5:QI34" si="73">+QG5*QH5</f>
        <v>14500</v>
      </c>
      <c r="QJ5" s="11"/>
      <c r="QK5" s="12">
        <f>+QI5*QJ5</f>
        <v>0</v>
      </c>
      <c r="QL5" s="27"/>
      <c r="QM5" s="30">
        <v>1</v>
      </c>
      <c r="QN5" s="79">
        <v>71100</v>
      </c>
      <c r="QO5" s="12">
        <f t="shared" ref="QO5:QO34" si="74">+QM5*QN5</f>
        <v>71100</v>
      </c>
      <c r="QP5" s="11"/>
      <c r="QQ5" s="12">
        <f>+QO5*QP5</f>
        <v>0</v>
      </c>
      <c r="QR5" s="27"/>
      <c r="QS5" s="30">
        <v>1</v>
      </c>
      <c r="QT5" s="63">
        <v>92600</v>
      </c>
      <c r="QU5" s="12">
        <f t="shared" ref="QU5:QU34" si="75">+QS5*QT5</f>
        <v>92600</v>
      </c>
      <c r="QV5" s="11"/>
      <c r="QW5" s="12">
        <f>+QU5*QV5</f>
        <v>0</v>
      </c>
      <c r="QX5" s="27"/>
      <c r="QY5" s="30">
        <v>1</v>
      </c>
      <c r="QZ5" s="53">
        <v>39950</v>
      </c>
      <c r="RA5" s="12">
        <f t="shared" ref="RA5:RA34" si="76">+QY5*QZ5</f>
        <v>39950</v>
      </c>
      <c r="RB5" s="11"/>
      <c r="RC5" s="12">
        <f>+RA5*RB5</f>
        <v>0</v>
      </c>
      <c r="RD5" s="27"/>
      <c r="RE5" s="30"/>
      <c r="RF5" s="53"/>
      <c r="RG5" s="12">
        <f t="shared" ref="RG5:RG34" si="77">+RE5*RF5</f>
        <v>0</v>
      </c>
      <c r="RH5" s="11"/>
      <c r="RI5" s="12">
        <f>+RG5*RH5</f>
        <v>0</v>
      </c>
      <c r="RJ5" s="27"/>
      <c r="RK5" s="30">
        <v>1</v>
      </c>
      <c r="RL5" s="65">
        <v>23750</v>
      </c>
      <c r="RM5" s="12">
        <f t="shared" ref="RM5:RM34" si="78">+RK5*RL5</f>
        <v>23750</v>
      </c>
      <c r="RN5" s="11"/>
      <c r="RO5" s="12">
        <f>+RM5*RN5</f>
        <v>0</v>
      </c>
      <c r="RP5" s="27"/>
      <c r="RQ5" s="30">
        <v>1</v>
      </c>
      <c r="RR5" s="66">
        <v>44850</v>
      </c>
      <c r="RS5" s="12">
        <f t="shared" ref="RS5" si="79">+RQ5*RR5</f>
        <v>44850</v>
      </c>
      <c r="RT5" s="11"/>
      <c r="RU5" s="12">
        <f>+RS5*RT5</f>
        <v>0</v>
      </c>
      <c r="RV5" s="27"/>
      <c r="RW5" s="30">
        <v>10</v>
      </c>
      <c r="RX5" s="68">
        <f>80000/10</f>
        <v>8000</v>
      </c>
      <c r="RY5" s="12">
        <f t="shared" ref="RY5:RY34" si="80">+RW5*RX5</f>
        <v>80000</v>
      </c>
      <c r="RZ5" s="11"/>
      <c r="SA5" s="12">
        <f>+RY5*RZ5</f>
        <v>0</v>
      </c>
      <c r="SB5" s="27"/>
      <c r="SC5" s="30">
        <v>1</v>
      </c>
      <c r="SD5" s="78">
        <v>24750</v>
      </c>
      <c r="SE5" s="12">
        <f t="shared" ref="SE5:SE34" si="81">+SC5*SD5</f>
        <v>24750</v>
      </c>
      <c r="SF5" s="11"/>
      <c r="SG5" s="12">
        <f>+SE5*SF5</f>
        <v>0</v>
      </c>
      <c r="SH5" s="27"/>
      <c r="SI5" s="30">
        <v>1</v>
      </c>
      <c r="SJ5" s="52">
        <v>20700</v>
      </c>
      <c r="SK5" s="12">
        <f t="shared" ref="SK5:SK34" si="82">+SI5*SJ5</f>
        <v>20700</v>
      </c>
      <c r="SL5" s="11"/>
      <c r="SM5" s="12">
        <f>+SK5*SL5</f>
        <v>0</v>
      </c>
      <c r="SN5" s="27"/>
      <c r="SO5" s="30">
        <v>1</v>
      </c>
      <c r="SP5" s="79">
        <v>80300</v>
      </c>
      <c r="SQ5" s="12">
        <f t="shared" ref="SQ5:SQ34" si="83">+SO5*SP5</f>
        <v>80300</v>
      </c>
      <c r="SR5" s="11"/>
      <c r="SS5" s="12">
        <f>+SQ5*SR5</f>
        <v>0</v>
      </c>
      <c r="ST5" s="27"/>
      <c r="SV5" s="30">
        <v>1</v>
      </c>
      <c r="SW5" s="63">
        <v>32250</v>
      </c>
      <c r="SX5" s="12">
        <f t="shared" ref="SX5:SX34" si="84">+SV5*SW5</f>
        <v>32250</v>
      </c>
      <c r="SY5" s="11"/>
      <c r="SZ5" s="12">
        <f>+SX5*SY5</f>
        <v>0</v>
      </c>
      <c r="TB5" s="30">
        <v>1</v>
      </c>
      <c r="TC5" s="48">
        <v>50700</v>
      </c>
      <c r="TD5" s="12">
        <f t="shared" ref="TD5:TD34" si="85">+TB5*TC5</f>
        <v>50700</v>
      </c>
      <c r="TE5" s="11"/>
      <c r="TF5" s="12">
        <f>+TD5*TE5</f>
        <v>0</v>
      </c>
      <c r="TH5" s="30">
        <v>1</v>
      </c>
      <c r="TI5" s="56">
        <v>19900</v>
      </c>
      <c r="TJ5" s="12">
        <f t="shared" ref="TJ5:TJ34" si="86">+TH5*TI5</f>
        <v>19900</v>
      </c>
      <c r="TK5" s="11"/>
      <c r="TL5" s="12">
        <f>+TJ5*TK5</f>
        <v>0</v>
      </c>
      <c r="TN5" s="30">
        <v>2</v>
      </c>
      <c r="TO5" s="57">
        <f>68900/2</f>
        <v>34450</v>
      </c>
      <c r="TP5" s="12">
        <f t="shared" ref="TP5:TP34" si="87">+TN5*TO5</f>
        <v>68900</v>
      </c>
      <c r="TQ5" s="11"/>
      <c r="TR5" s="12">
        <f>+TP5*TQ5</f>
        <v>0</v>
      </c>
      <c r="TT5" s="30">
        <v>2</v>
      </c>
      <c r="TU5" s="58">
        <f>60800/2</f>
        <v>30400</v>
      </c>
      <c r="TV5" s="12">
        <f t="shared" ref="TV5:TV34" si="88">+TT5*TU5</f>
        <v>60800</v>
      </c>
      <c r="TW5" s="11"/>
      <c r="TX5" s="12">
        <f>+TV5*TW5</f>
        <v>0</v>
      </c>
      <c r="TZ5" s="30">
        <v>1</v>
      </c>
      <c r="UA5" s="59">
        <v>78000</v>
      </c>
      <c r="UB5" s="12">
        <f t="shared" ref="UB5:UB34" si="89">+TZ5*UA5</f>
        <v>78000</v>
      </c>
      <c r="UC5" s="11"/>
      <c r="UD5" s="12">
        <f>+UB5*UC5</f>
        <v>0</v>
      </c>
      <c r="UF5" s="30">
        <v>1</v>
      </c>
      <c r="UG5" s="82">
        <v>261400</v>
      </c>
      <c r="UH5" s="12">
        <f t="shared" ref="UH5:UH34" si="90">+UF5*UG5</f>
        <v>261400</v>
      </c>
      <c r="UI5" s="11"/>
      <c r="UJ5" s="12">
        <f>+UH5*UI5</f>
        <v>0</v>
      </c>
      <c r="UK5" s="27"/>
      <c r="UL5" s="30">
        <v>2</v>
      </c>
      <c r="UM5" s="83">
        <f>74400/2</f>
        <v>37200</v>
      </c>
      <c r="UN5" s="12">
        <f t="shared" ref="UN5:UN34" si="91">+UL5*UM5</f>
        <v>74400</v>
      </c>
      <c r="UO5" s="11"/>
      <c r="UP5" s="12">
        <f>+UN5*UO5</f>
        <v>0</v>
      </c>
      <c r="UQ5" s="27"/>
      <c r="UR5" s="30">
        <v>1</v>
      </c>
      <c r="US5" s="63">
        <v>28850</v>
      </c>
      <c r="UT5" s="12">
        <f t="shared" ref="UT5:UT34" si="92">+UR5*US5</f>
        <v>28850</v>
      </c>
      <c r="UU5" s="11"/>
      <c r="UV5" s="12">
        <f>+UT5*UU5</f>
        <v>0</v>
      </c>
      <c r="UW5" s="27"/>
      <c r="UX5" s="30">
        <v>1</v>
      </c>
      <c r="UY5" s="84">
        <v>30350</v>
      </c>
      <c r="UZ5" s="12">
        <f t="shared" ref="UZ5:UZ34" si="93">+UX5*UY5</f>
        <v>30350</v>
      </c>
      <c r="VA5" s="11"/>
      <c r="VB5" s="12">
        <f>+UZ5*VA5</f>
        <v>0</v>
      </c>
      <c r="VC5" s="27"/>
      <c r="VE5" s="30">
        <v>1</v>
      </c>
      <c r="VF5" s="85">
        <v>30350</v>
      </c>
      <c r="VG5" s="12">
        <f t="shared" ref="VG5:VG34" si="94">+VE5*VF5</f>
        <v>30350</v>
      </c>
      <c r="VH5" s="11"/>
      <c r="VI5" s="12">
        <f>+VG5*VH5</f>
        <v>0</v>
      </c>
      <c r="VK5" s="30">
        <v>1</v>
      </c>
      <c r="VL5" s="87">
        <v>23750</v>
      </c>
      <c r="VM5" s="12">
        <f t="shared" ref="VM5:VM34" si="95">+VK5*VL5</f>
        <v>23750</v>
      </c>
      <c r="VN5" s="11"/>
      <c r="VO5" s="12">
        <f>+VM5*VN5</f>
        <v>0</v>
      </c>
      <c r="VQ5" s="30">
        <v>10</v>
      </c>
      <c r="VR5" s="89">
        <f>4000/10</f>
        <v>400</v>
      </c>
      <c r="VS5" s="12">
        <f t="shared" ref="VS5:VS34" si="96">+VQ5*VR5</f>
        <v>4000</v>
      </c>
      <c r="VT5" s="11"/>
      <c r="VU5" s="12">
        <f>+VS5*VT5</f>
        <v>0</v>
      </c>
      <c r="VW5" s="30">
        <v>4</v>
      </c>
      <c r="VX5" s="90">
        <f>19800/4</f>
        <v>4950</v>
      </c>
      <c r="VY5" s="12">
        <f t="shared" ref="VY5:VY34" si="97">+VW5*VX5</f>
        <v>19800</v>
      </c>
      <c r="VZ5" s="11"/>
      <c r="WA5" s="12">
        <f>+VY5*VZ5</f>
        <v>0</v>
      </c>
      <c r="WC5" s="30">
        <v>2</v>
      </c>
      <c r="WD5" s="93">
        <v>37563.199999999997</v>
      </c>
      <c r="WE5" s="12">
        <f t="shared" ref="WE5:WE34" si="98">+WC5*WD5</f>
        <v>75126.399999999994</v>
      </c>
      <c r="WF5" s="11">
        <v>0.19</v>
      </c>
      <c r="WG5" s="12">
        <f>+WE5*WF5</f>
        <v>14274.016</v>
      </c>
      <c r="WI5" s="30">
        <v>1</v>
      </c>
      <c r="WJ5" s="94">
        <v>23000</v>
      </c>
      <c r="WK5" s="12">
        <f t="shared" ref="WK5:WK34" si="99">+WI5*WJ5</f>
        <v>23000</v>
      </c>
      <c r="WL5" s="11"/>
      <c r="WM5" s="12">
        <f>+WK5*WL5</f>
        <v>0</v>
      </c>
      <c r="WO5" s="30">
        <v>2</v>
      </c>
      <c r="WP5" s="96">
        <f>30000/2</f>
        <v>15000</v>
      </c>
      <c r="WQ5" s="12">
        <f t="shared" ref="WQ5:WQ34" si="100">+WO5*WP5</f>
        <v>30000</v>
      </c>
      <c r="WR5" s="11"/>
      <c r="WS5" s="12">
        <f>+WQ5*WR5</f>
        <v>0</v>
      </c>
      <c r="WU5" s="30">
        <v>1</v>
      </c>
      <c r="WV5" s="97">
        <v>53950</v>
      </c>
      <c r="WW5" s="12">
        <f t="shared" ref="WW5:WW34" si="101">+WU5*WV5</f>
        <v>53950</v>
      </c>
      <c r="WX5" s="11"/>
      <c r="WY5" s="12">
        <f>+WW5*WX5</f>
        <v>0</v>
      </c>
      <c r="XA5" s="30">
        <v>2</v>
      </c>
      <c r="XB5" s="98">
        <f>110800/2</f>
        <v>55400</v>
      </c>
      <c r="XC5" s="12">
        <f t="shared" ref="XC5:XC34" si="102">+XA5*XB5</f>
        <v>110800</v>
      </c>
      <c r="XD5" s="11"/>
      <c r="XE5" s="12">
        <f>+XC5*XD5</f>
        <v>0</v>
      </c>
      <c r="XG5" s="30">
        <v>1</v>
      </c>
      <c r="XH5" s="92">
        <v>176900</v>
      </c>
      <c r="XI5" s="12">
        <f t="shared" ref="XI5:XI34" si="103">+XG5*XH5</f>
        <v>176900</v>
      </c>
      <c r="XJ5" s="11"/>
      <c r="XK5" s="12">
        <f>+XI5*XJ5</f>
        <v>0</v>
      </c>
      <c r="XM5" s="30">
        <v>1</v>
      </c>
      <c r="XN5" s="89">
        <v>176900</v>
      </c>
      <c r="XO5" s="12">
        <f t="shared" ref="XO5:XO34" si="104">+XM5*XN5</f>
        <v>176900</v>
      </c>
      <c r="XP5" s="11"/>
      <c r="XQ5" s="12">
        <f>+XO5*XP5</f>
        <v>0</v>
      </c>
      <c r="XS5" s="30">
        <v>1</v>
      </c>
      <c r="XT5" s="93">
        <v>43050</v>
      </c>
      <c r="XU5" s="12">
        <f t="shared" ref="XU5:XU34" si="105">+XS5*XT5</f>
        <v>43050</v>
      </c>
      <c r="XV5" s="11"/>
      <c r="XW5" s="12">
        <f>+XU5*XV5</f>
        <v>0</v>
      </c>
      <c r="XY5" s="30">
        <v>2</v>
      </c>
      <c r="XZ5" s="101">
        <f>87600/2</f>
        <v>43800</v>
      </c>
      <c r="YA5" s="12">
        <f t="shared" ref="YA5:YA34" si="106">+XY5*XZ5</f>
        <v>87600</v>
      </c>
      <c r="YB5" s="11"/>
      <c r="YC5" s="12">
        <f>+YA5*YB5</f>
        <v>0</v>
      </c>
      <c r="YE5" s="30">
        <v>2</v>
      </c>
      <c r="YF5" s="102">
        <f>236200/2</f>
        <v>118100</v>
      </c>
      <c r="YG5" s="12">
        <f t="shared" ref="YG5:YG34" si="107">+YE5*YF5</f>
        <v>236200</v>
      </c>
      <c r="YH5" s="11"/>
      <c r="YI5" s="12">
        <f>+YG5*YH5</f>
        <v>0</v>
      </c>
      <c r="YK5" s="30">
        <v>1</v>
      </c>
      <c r="YL5" s="103">
        <v>43050</v>
      </c>
      <c r="YM5" s="12">
        <f t="shared" ref="YM5:YM34" si="108">+YK5*YL5</f>
        <v>43050</v>
      </c>
      <c r="YN5" s="11"/>
      <c r="YO5" s="12">
        <f>+YM5*YN5</f>
        <v>0</v>
      </c>
      <c r="YQ5" s="30">
        <v>1</v>
      </c>
      <c r="YR5" s="105">
        <v>62000</v>
      </c>
      <c r="YS5" s="12">
        <f t="shared" ref="YS5:YS34" si="109">+YQ5*YR5</f>
        <v>62000</v>
      </c>
      <c r="YT5" s="11"/>
      <c r="YU5" s="12">
        <f>+YS5*YT5</f>
        <v>0</v>
      </c>
      <c r="YW5" s="30">
        <v>1</v>
      </c>
      <c r="YX5" s="89">
        <v>8750</v>
      </c>
      <c r="YY5" s="12">
        <f t="shared" ref="YY5:YY34" si="110">+YW5*YX5</f>
        <v>8750</v>
      </c>
      <c r="YZ5" s="11"/>
      <c r="ZA5" s="12">
        <f>+YY5*YZ5</f>
        <v>0</v>
      </c>
      <c r="ZC5" s="30">
        <v>1</v>
      </c>
      <c r="ZD5" s="106">
        <v>35200</v>
      </c>
      <c r="ZE5" s="12">
        <f t="shared" ref="ZE5:ZE34" si="111">+ZC5*ZD5</f>
        <v>35200</v>
      </c>
      <c r="ZF5" s="11"/>
      <c r="ZG5" s="12">
        <f>+ZE5*ZF5</f>
        <v>0</v>
      </c>
      <c r="ZI5" s="30">
        <v>1</v>
      </c>
      <c r="ZJ5" s="107">
        <v>9200</v>
      </c>
      <c r="ZK5" s="12">
        <f t="shared" ref="ZK5:ZK34" si="112">+ZI5*ZJ5</f>
        <v>9200</v>
      </c>
      <c r="ZL5" s="11"/>
      <c r="ZM5" s="12">
        <f>+ZK5*ZL5</f>
        <v>0</v>
      </c>
      <c r="ZO5" s="30">
        <v>2</v>
      </c>
      <c r="ZP5" s="94">
        <f>77300/2</f>
        <v>38650</v>
      </c>
      <c r="ZQ5" s="12">
        <f t="shared" ref="ZQ5:ZQ34" si="113">+ZO5*ZP5</f>
        <v>77300</v>
      </c>
      <c r="ZR5" s="11"/>
      <c r="ZS5" s="12">
        <f>+ZQ5*ZR5</f>
        <v>0</v>
      </c>
      <c r="ZU5" s="30">
        <v>3</v>
      </c>
      <c r="ZV5" s="108">
        <f>14850/3</f>
        <v>4950</v>
      </c>
      <c r="ZW5" s="12">
        <f t="shared" ref="ZW5:ZW34" si="114">+ZU5*ZV5</f>
        <v>14850</v>
      </c>
      <c r="ZX5" s="11"/>
      <c r="ZY5" s="12">
        <f>+ZW5*ZX5</f>
        <v>0</v>
      </c>
      <c r="AAA5" s="30">
        <v>1</v>
      </c>
      <c r="AAB5" s="96">
        <v>50600</v>
      </c>
      <c r="AAC5" s="12">
        <f t="shared" ref="AAC5:AAC34" si="115">+AAA5*AAB5</f>
        <v>50600</v>
      </c>
      <c r="AAD5" s="11"/>
      <c r="AAE5" s="12">
        <f>+AAC5*AAD5</f>
        <v>0</v>
      </c>
      <c r="AAG5" s="30">
        <v>2</v>
      </c>
      <c r="AAH5" s="109">
        <v>8950</v>
      </c>
      <c r="AAI5" s="12">
        <f t="shared" ref="AAI5:AAI34" si="116">+AAG5*AAH5</f>
        <v>17900</v>
      </c>
      <c r="AAJ5" s="11"/>
      <c r="AAK5" s="12">
        <f>+AAI5*AAJ5</f>
        <v>0</v>
      </c>
      <c r="AAM5" s="30">
        <v>1</v>
      </c>
      <c r="AAN5" s="112">
        <v>8950</v>
      </c>
      <c r="AAO5" s="12">
        <f t="shared" ref="AAO5:AAO34" si="117">+AAM5*AAN5</f>
        <v>8950</v>
      </c>
      <c r="AAP5" s="11"/>
      <c r="AAQ5" s="12">
        <f>+AAO5*AAP5</f>
        <v>0</v>
      </c>
      <c r="AAS5" s="30">
        <v>1</v>
      </c>
      <c r="AAT5" s="98">
        <v>42800</v>
      </c>
      <c r="AAU5" s="12">
        <f t="shared" ref="AAU5:AAU34" si="118">+AAS5*AAT5</f>
        <v>42800</v>
      </c>
      <c r="AAV5" s="11"/>
      <c r="AAW5" s="12">
        <f>+AAU5*AAV5</f>
        <v>0</v>
      </c>
      <c r="AAY5" s="30">
        <v>1</v>
      </c>
      <c r="AAZ5" s="113">
        <v>31950</v>
      </c>
      <c r="ABA5" s="12">
        <f t="shared" ref="ABA5:ABA34" si="119">+AAY5*AAZ5</f>
        <v>31950</v>
      </c>
      <c r="ABB5" s="11"/>
      <c r="ABC5" s="12">
        <f>+ABA5*ABB5</f>
        <v>0</v>
      </c>
      <c r="ABE5" s="30">
        <v>2</v>
      </c>
      <c r="ABF5" s="115">
        <f>42800/2</f>
        <v>21400</v>
      </c>
      <c r="ABG5" s="12">
        <f t="shared" ref="ABG5:ABG34" si="120">+ABE5*ABF5</f>
        <v>42800</v>
      </c>
      <c r="ABH5" s="11"/>
      <c r="ABI5" s="12">
        <f>+ABG5*ABH5</f>
        <v>0</v>
      </c>
      <c r="ABK5" s="30">
        <v>2</v>
      </c>
      <c r="ABL5" s="116">
        <f>65900/2</f>
        <v>32950</v>
      </c>
      <c r="ABM5" s="12">
        <f t="shared" ref="ABM5:ABM34" si="121">+ABK5*ABL5</f>
        <v>65900</v>
      </c>
      <c r="ABN5" s="11"/>
      <c r="ABO5" s="12">
        <f>+ABM5*ABN5</f>
        <v>0</v>
      </c>
      <c r="ABQ5" s="30"/>
      <c r="ABR5" s="32"/>
      <c r="ABS5" s="12">
        <f t="shared" ref="ABS5:ABS34" si="122">+ABQ5*ABR5</f>
        <v>0</v>
      </c>
      <c r="ABT5" s="11"/>
      <c r="ABU5" s="12">
        <f>+ABS5*ABT5</f>
        <v>0</v>
      </c>
      <c r="ABW5" s="30"/>
      <c r="ABX5" s="32"/>
      <c r="ABY5" s="12">
        <f t="shared" ref="ABY5:ABY34" si="123">+ABW5*ABX5</f>
        <v>0</v>
      </c>
      <c r="ABZ5" s="11"/>
      <c r="ACA5" s="12">
        <f>+ABY5*ABZ5</f>
        <v>0</v>
      </c>
      <c r="ACC5" s="30"/>
      <c r="ACD5" s="32"/>
      <c r="ACE5" s="12">
        <f t="shared" ref="ACE5:ACE34" si="124">+ACC5*ACD5</f>
        <v>0</v>
      </c>
      <c r="ACF5" s="11"/>
      <c r="ACG5" s="12">
        <f>+ACE5*ACF5</f>
        <v>0</v>
      </c>
      <c r="ACI5" s="30"/>
      <c r="ACJ5" s="32"/>
      <c r="ACK5" s="12">
        <f t="shared" ref="ACK5:ACK34" si="125">+ACI5*ACJ5</f>
        <v>0</v>
      </c>
      <c r="ACL5" s="11"/>
      <c r="ACM5" s="12">
        <f>+ACK5*ACL5</f>
        <v>0</v>
      </c>
      <c r="ACO5" s="30"/>
      <c r="ACP5" s="32"/>
      <c r="ACQ5" s="12">
        <f t="shared" ref="ACQ5:ACQ34" si="126">+ACO5*ACP5</f>
        <v>0</v>
      </c>
      <c r="ACR5" s="11"/>
      <c r="ACS5" s="12">
        <f>+ACQ5*ACR5</f>
        <v>0</v>
      </c>
      <c r="ACU5" s="30"/>
      <c r="ACV5" s="32"/>
      <c r="ACW5" s="12">
        <f t="shared" ref="ACW5:ACW34" si="127">+ACU5*ACV5</f>
        <v>0</v>
      </c>
      <c r="ACX5" s="11"/>
      <c r="ACY5" s="12">
        <f>+ACW5*ACX5</f>
        <v>0</v>
      </c>
      <c r="ADA5" s="30"/>
      <c r="ADB5" s="32"/>
      <c r="ADC5" s="12">
        <f t="shared" ref="ADC5:ADC34" si="128">+ADA5*ADB5</f>
        <v>0</v>
      </c>
      <c r="ADD5" s="11"/>
      <c r="ADE5" s="12">
        <f>+ADC5*ADD5</f>
        <v>0</v>
      </c>
      <c r="ADG5" s="30"/>
      <c r="ADH5" s="32"/>
      <c r="ADI5" s="12">
        <f t="shared" ref="ADI5:ADI34" si="129">+ADG5*ADH5</f>
        <v>0</v>
      </c>
      <c r="ADJ5" s="11"/>
      <c r="ADK5" s="12">
        <f>+ADI5*ADJ5</f>
        <v>0</v>
      </c>
    </row>
    <row r="6" spans="1:791" x14ac:dyDescent="0.25">
      <c r="B6" s="34">
        <v>1</v>
      </c>
      <c r="C6" s="35">
        <v>170000</v>
      </c>
      <c r="D6" s="12">
        <f t="shared" ref="D6:D16" si="130">+B6*C6</f>
        <v>170000</v>
      </c>
      <c r="E6" s="11"/>
      <c r="F6" s="12">
        <f t="shared" ref="F6:F34" si="131">+D6*E6</f>
        <v>0</v>
      </c>
      <c r="G6" s="27"/>
      <c r="H6" s="34">
        <v>4</v>
      </c>
      <c r="I6" s="37">
        <f>13600/4</f>
        <v>3400</v>
      </c>
      <c r="J6" s="12">
        <f t="shared" si="0"/>
        <v>13600</v>
      </c>
      <c r="K6" s="11"/>
      <c r="L6" s="12">
        <f t="shared" ref="L6:L34" si="132">+J6*K6</f>
        <v>0</v>
      </c>
      <c r="M6" s="27"/>
      <c r="N6" s="34">
        <v>1</v>
      </c>
      <c r="O6" s="38">
        <v>9200</v>
      </c>
      <c r="P6" s="12">
        <f t="shared" si="1"/>
        <v>9200</v>
      </c>
      <c r="Q6" s="11"/>
      <c r="R6" s="12">
        <f t="shared" ref="R6:R13" si="133">+P6*Q6</f>
        <v>0</v>
      </c>
      <c r="S6" s="27"/>
      <c r="T6" s="28">
        <v>10</v>
      </c>
      <c r="U6" s="39">
        <f>4000/10</f>
        <v>400</v>
      </c>
      <c r="V6" s="12">
        <f t="shared" si="2"/>
        <v>4000</v>
      </c>
      <c r="W6" s="11"/>
      <c r="X6" s="12">
        <f t="shared" ref="X6:X13" si="134">+V6*W6</f>
        <v>0</v>
      </c>
      <c r="Y6" s="27"/>
      <c r="Z6" s="28">
        <v>1</v>
      </c>
      <c r="AA6" s="40">
        <v>23900</v>
      </c>
      <c r="AB6" s="12">
        <f t="shared" si="3"/>
        <v>23900</v>
      </c>
      <c r="AC6" s="11"/>
      <c r="AD6" s="12">
        <f t="shared" ref="AD6:AD13" si="135">+AB6*AC6</f>
        <v>0</v>
      </c>
      <c r="AE6" s="27"/>
      <c r="AF6" s="28">
        <v>1</v>
      </c>
      <c r="AG6" s="41">
        <v>35100</v>
      </c>
      <c r="AH6" s="12">
        <f t="shared" si="4"/>
        <v>35100</v>
      </c>
      <c r="AI6" s="11"/>
      <c r="AJ6" s="12">
        <f t="shared" ref="AJ6:AJ13" si="136">+AH6*AI6</f>
        <v>0</v>
      </c>
      <c r="AK6" s="27"/>
      <c r="AL6" s="28">
        <v>30</v>
      </c>
      <c r="AM6" s="42">
        <f>4500/30</f>
        <v>150</v>
      </c>
      <c r="AN6" s="12">
        <f t="shared" si="5"/>
        <v>4500</v>
      </c>
      <c r="AO6" s="11"/>
      <c r="AP6" s="12">
        <f t="shared" ref="AP6:AP13" si="137">+AN6*AO6</f>
        <v>0</v>
      </c>
      <c r="AQ6" s="27"/>
      <c r="AR6" s="1"/>
      <c r="AS6" s="3"/>
      <c r="AT6" s="12">
        <f t="shared" si="6"/>
        <v>0</v>
      </c>
      <c r="AU6" s="11"/>
      <c r="AV6" s="12">
        <f t="shared" ref="AV6:AV13" si="138">+AT6*AU6</f>
        <v>0</v>
      </c>
      <c r="AW6" s="27"/>
      <c r="AX6" s="28">
        <v>1</v>
      </c>
      <c r="AY6" s="44">
        <v>52200</v>
      </c>
      <c r="AZ6" s="12">
        <f t="shared" si="7"/>
        <v>52200</v>
      </c>
      <c r="BA6" s="11"/>
      <c r="BB6" s="12">
        <f t="shared" ref="BB6:BB13" si="139">+AZ6*BA6</f>
        <v>0</v>
      </c>
      <c r="BC6" s="27"/>
      <c r="BD6" s="28">
        <v>1</v>
      </c>
      <c r="BE6" s="45">
        <v>53950</v>
      </c>
      <c r="BF6" s="12">
        <f t="shared" si="8"/>
        <v>53950</v>
      </c>
      <c r="BG6" s="11"/>
      <c r="BH6" s="12">
        <f t="shared" ref="BH6:BH13" si="140">+BF6*BG6</f>
        <v>0</v>
      </c>
      <c r="BI6" s="27"/>
      <c r="BJ6" s="1"/>
      <c r="BK6" s="3"/>
      <c r="BL6" s="12">
        <f t="shared" si="9"/>
        <v>0</v>
      </c>
      <c r="BM6" s="11"/>
      <c r="BN6" s="12">
        <f t="shared" ref="BN6:BN13" si="141">+BL6*BM6</f>
        <v>0</v>
      </c>
      <c r="BO6" s="27"/>
      <c r="BP6" s="31">
        <v>1</v>
      </c>
      <c r="BQ6" s="47">
        <v>49000</v>
      </c>
      <c r="BR6" s="12">
        <f t="shared" si="10"/>
        <v>49000</v>
      </c>
      <c r="BS6" s="11"/>
      <c r="BT6" s="12">
        <f>+BR6*BS6</f>
        <v>0</v>
      </c>
      <c r="BU6" s="24"/>
      <c r="BV6" s="1"/>
      <c r="BW6" s="3"/>
      <c r="BX6" s="12">
        <f t="shared" si="11"/>
        <v>0</v>
      </c>
      <c r="BY6" s="11"/>
      <c r="BZ6" s="12">
        <f t="shared" ref="BZ6:BZ13" si="142">+BX6*BY6</f>
        <v>0</v>
      </c>
      <c r="CA6" s="27"/>
      <c r="CB6" s="28">
        <v>3</v>
      </c>
      <c r="CC6" s="49">
        <f>18900/3</f>
        <v>6300</v>
      </c>
      <c r="CD6" s="12">
        <f t="shared" si="12"/>
        <v>18900</v>
      </c>
      <c r="CE6" s="11"/>
      <c r="CF6" s="12">
        <f t="shared" ref="CF6:CF13" si="143">+CD6*CE6</f>
        <v>0</v>
      </c>
      <c r="CG6" s="27"/>
      <c r="CH6" s="1"/>
      <c r="CI6" s="3"/>
      <c r="CJ6" s="12">
        <f t="shared" si="13"/>
        <v>0</v>
      </c>
      <c r="CK6" s="11"/>
      <c r="CL6" s="12">
        <f t="shared" ref="CL6:CL13" si="144">+CJ6*CK6</f>
        <v>0</v>
      </c>
      <c r="CM6" s="27"/>
      <c r="CN6" s="28">
        <v>1</v>
      </c>
      <c r="CO6" s="52">
        <v>33100</v>
      </c>
      <c r="CP6" s="12">
        <f t="shared" si="14"/>
        <v>33100</v>
      </c>
      <c r="CQ6" s="11"/>
      <c r="CR6" s="12">
        <f t="shared" ref="CR6:CR13" si="145">+CP6*CQ6</f>
        <v>0</v>
      </c>
      <c r="CS6" s="27"/>
      <c r="CT6" s="1"/>
      <c r="CU6" s="3"/>
      <c r="CV6" s="12">
        <f t="shared" si="15"/>
        <v>0</v>
      </c>
      <c r="CW6" s="11"/>
      <c r="CX6" s="12">
        <f t="shared" ref="CX6:CX13" si="146">+CV6*CW6</f>
        <v>0</v>
      </c>
      <c r="CY6" s="27"/>
      <c r="CZ6" s="28">
        <v>2</v>
      </c>
      <c r="DA6" s="54">
        <f>67800/2</f>
        <v>33900</v>
      </c>
      <c r="DB6" s="12">
        <f>+CZ6*DA6</f>
        <v>67800</v>
      </c>
      <c r="DC6" s="11"/>
      <c r="DD6" s="12">
        <f t="shared" ref="DD6:DD13" si="147">+DB6*DC6</f>
        <v>0</v>
      </c>
      <c r="DE6" s="27"/>
      <c r="DF6" s="28">
        <v>1</v>
      </c>
      <c r="DG6" s="55">
        <v>37700</v>
      </c>
      <c r="DH6" s="12">
        <f t="shared" si="17"/>
        <v>37700</v>
      </c>
      <c r="DI6" s="11"/>
      <c r="DJ6" s="12">
        <f t="shared" ref="DJ6:DJ13" si="148">+DH6*DI6</f>
        <v>0</v>
      </c>
      <c r="DK6" s="27"/>
      <c r="DL6" s="1"/>
      <c r="DM6" s="3"/>
      <c r="DN6" s="12">
        <f t="shared" si="18"/>
        <v>0</v>
      </c>
      <c r="DO6" s="11"/>
      <c r="DP6" s="12">
        <f t="shared" ref="DP6:DP13" si="149">+DN6*DO6</f>
        <v>0</v>
      </c>
      <c r="DQ6" s="27"/>
      <c r="DR6" s="28">
        <v>2</v>
      </c>
      <c r="DS6" s="56">
        <f>148700/2</f>
        <v>74350</v>
      </c>
      <c r="DT6" s="12">
        <f t="shared" si="19"/>
        <v>148700</v>
      </c>
      <c r="DU6" s="11"/>
      <c r="DV6" s="12">
        <f>+DT6*DU6</f>
        <v>0</v>
      </c>
      <c r="DW6" s="27"/>
      <c r="DX6" s="1"/>
      <c r="DY6" s="3"/>
      <c r="DZ6" s="12">
        <f t="shared" si="20"/>
        <v>0</v>
      </c>
      <c r="EA6" s="11"/>
      <c r="EB6" s="12">
        <f t="shared" ref="EB6:EB13" si="150">+DZ6*EA6</f>
        <v>0</v>
      </c>
      <c r="EC6" s="27"/>
      <c r="EE6" s="28">
        <v>6</v>
      </c>
      <c r="EF6" s="58">
        <v>23235.29</v>
      </c>
      <c r="EG6" s="12">
        <f t="shared" si="21"/>
        <v>139411.74</v>
      </c>
      <c r="EH6" s="11">
        <v>0.19</v>
      </c>
      <c r="EI6" s="12">
        <f t="shared" ref="EI6:EI13" si="151">+EG6*EH6</f>
        <v>26488.230599999999</v>
      </c>
      <c r="EK6" s="31">
        <v>3</v>
      </c>
      <c r="EL6" s="59">
        <f>6000/3</f>
        <v>2000</v>
      </c>
      <c r="EM6" s="12">
        <f t="shared" si="22"/>
        <v>6000</v>
      </c>
      <c r="EN6" s="11"/>
      <c r="EO6" s="12">
        <f t="shared" ref="EO6:EO12" si="152">+EM6*EN6</f>
        <v>0</v>
      </c>
      <c r="EQ6" s="28">
        <v>30</v>
      </c>
      <c r="ER6" s="60">
        <f>4500/30</f>
        <v>150</v>
      </c>
      <c r="ES6" s="12">
        <f t="shared" si="23"/>
        <v>4500</v>
      </c>
      <c r="ET6" s="11"/>
      <c r="EU6" s="12">
        <f t="shared" ref="EU6:EU13" si="153">+ES6*ET6</f>
        <v>0</v>
      </c>
      <c r="EW6" s="28">
        <v>2</v>
      </c>
      <c r="EX6" s="61">
        <v>23025.200000000001</v>
      </c>
      <c r="EY6" s="12">
        <f t="shared" si="24"/>
        <v>46050.400000000001</v>
      </c>
      <c r="EZ6" s="11">
        <v>0.19</v>
      </c>
      <c r="FA6" s="12">
        <f t="shared" ref="FA6:FA13" si="154">+EY6*EZ6</f>
        <v>8749.5760000000009</v>
      </c>
      <c r="FC6" s="62">
        <v>1</v>
      </c>
      <c r="FD6" s="63">
        <v>196850</v>
      </c>
      <c r="FE6" s="12">
        <f t="shared" si="25"/>
        <v>196850</v>
      </c>
      <c r="FF6" s="11"/>
      <c r="FG6" s="12">
        <f t="shared" ref="FG6:FG13" si="155">+FE6*FF6</f>
        <v>0</v>
      </c>
      <c r="FI6" s="28"/>
      <c r="FJ6" s="29"/>
      <c r="FK6" s="12">
        <f t="shared" si="26"/>
        <v>0</v>
      </c>
      <c r="FL6" s="11"/>
      <c r="FM6" s="12">
        <f t="shared" ref="FM6:FM13" si="156">+FK6*FL6</f>
        <v>0</v>
      </c>
      <c r="FO6" s="1"/>
      <c r="FP6" s="3"/>
      <c r="FQ6" s="12">
        <f t="shared" si="27"/>
        <v>0</v>
      </c>
      <c r="FR6" s="11"/>
      <c r="FS6" s="12">
        <f t="shared" ref="FS6:FS13" si="157">+FQ6*FR6</f>
        <v>0</v>
      </c>
      <c r="FT6" s="27"/>
      <c r="FU6" s="1"/>
      <c r="FV6" s="3"/>
      <c r="FW6" s="12">
        <f t="shared" si="28"/>
        <v>0</v>
      </c>
      <c r="FX6" s="11"/>
      <c r="FY6" s="12">
        <f t="shared" ref="FY6:FY13" si="158">+FW6*FX6</f>
        <v>0</v>
      </c>
      <c r="FZ6" s="27"/>
      <c r="GA6" s="28">
        <v>2</v>
      </c>
      <c r="GB6" s="66">
        <f>9900/2</f>
        <v>4950</v>
      </c>
      <c r="GC6" s="12">
        <f t="shared" si="29"/>
        <v>9900</v>
      </c>
      <c r="GD6" s="11"/>
      <c r="GE6" s="12">
        <f t="shared" ref="GE6:GE13" si="159">+GC6*GD6</f>
        <v>0</v>
      </c>
      <c r="GF6" s="27"/>
      <c r="GG6" s="1"/>
      <c r="GH6" s="3"/>
      <c r="GI6" s="12">
        <f t="shared" si="30"/>
        <v>0</v>
      </c>
      <c r="GJ6" s="11"/>
      <c r="GK6" s="12">
        <f t="shared" ref="GK6:GK13" si="160">+GI6*GJ6</f>
        <v>0</v>
      </c>
      <c r="GL6" s="27"/>
      <c r="GM6" s="28">
        <v>1</v>
      </c>
      <c r="GN6" s="51">
        <v>21000</v>
      </c>
      <c r="GO6" s="12">
        <f t="shared" si="31"/>
        <v>21000</v>
      </c>
      <c r="GP6" s="11"/>
      <c r="GQ6" s="12">
        <f t="shared" ref="GQ6:GQ13" si="161">+GO6*GP6</f>
        <v>0</v>
      </c>
      <c r="GR6" s="27"/>
      <c r="GS6" s="1"/>
      <c r="GT6" s="3"/>
      <c r="GU6" s="12">
        <f t="shared" si="32"/>
        <v>0</v>
      </c>
      <c r="GV6" s="11"/>
      <c r="GW6" s="12">
        <f t="shared" ref="GW6:GW13" si="162">+GU6*GV6</f>
        <v>0</v>
      </c>
      <c r="GX6" s="27"/>
      <c r="GY6" s="28">
        <v>1</v>
      </c>
      <c r="GZ6" s="70">
        <v>53950</v>
      </c>
      <c r="HA6" s="12">
        <f t="shared" si="33"/>
        <v>53950</v>
      </c>
      <c r="HB6" s="11"/>
      <c r="HC6" s="12">
        <f t="shared" ref="HC6:HC13" si="163">+HA6*HB6</f>
        <v>0</v>
      </c>
      <c r="HD6" s="27"/>
      <c r="HE6" s="28">
        <v>1</v>
      </c>
      <c r="HF6" s="71">
        <v>35750</v>
      </c>
      <c r="HG6" s="12">
        <f t="shared" si="34"/>
        <v>35750</v>
      </c>
      <c r="HH6" s="11"/>
      <c r="HI6" s="12">
        <f t="shared" ref="HI6:HI13" si="164">+HG6*HH6</f>
        <v>0</v>
      </c>
      <c r="HJ6" s="27"/>
      <c r="HK6" s="31">
        <v>1</v>
      </c>
      <c r="HL6" s="55">
        <v>34600</v>
      </c>
      <c r="HM6" s="12">
        <f t="shared" si="35"/>
        <v>34600</v>
      </c>
      <c r="HN6" s="11"/>
      <c r="HO6" s="12">
        <f t="shared" ref="HO6:HO13" si="165">+HM6*HN6</f>
        <v>0</v>
      </c>
      <c r="HP6" s="27"/>
      <c r="HQ6" s="28">
        <v>2</v>
      </c>
      <c r="HR6" s="72">
        <f>35100/2</f>
        <v>17550</v>
      </c>
      <c r="HS6" s="12">
        <f t="shared" si="36"/>
        <v>35100</v>
      </c>
      <c r="HT6" s="11"/>
      <c r="HU6" s="12">
        <f t="shared" ref="HU6:HU13" si="166">+HS6*HT6</f>
        <v>0</v>
      </c>
      <c r="HV6" s="27"/>
      <c r="HW6" s="28">
        <v>2</v>
      </c>
      <c r="HX6" s="73">
        <f>248500/2</f>
        <v>124250</v>
      </c>
      <c r="HY6" s="12">
        <f t="shared" si="37"/>
        <v>248500</v>
      </c>
      <c r="HZ6" s="11"/>
      <c r="IA6" s="12">
        <f>+HY6*HZ6</f>
        <v>0</v>
      </c>
      <c r="IB6" s="24"/>
      <c r="IC6" s="28">
        <v>1</v>
      </c>
      <c r="ID6" s="50">
        <v>14500</v>
      </c>
      <c r="IE6" s="12">
        <f t="shared" si="38"/>
        <v>14500</v>
      </c>
      <c r="IF6" s="11"/>
      <c r="IG6" s="12">
        <f t="shared" ref="IG6:IG13" si="167">+IE6*IF6</f>
        <v>0</v>
      </c>
      <c r="IH6" s="27"/>
      <c r="II6" s="28">
        <v>1</v>
      </c>
      <c r="IJ6" s="51">
        <v>21550</v>
      </c>
      <c r="IK6" s="12">
        <f t="shared" si="39"/>
        <v>21550</v>
      </c>
      <c r="IL6" s="11"/>
      <c r="IM6" s="12">
        <f t="shared" ref="IM6:IM13" si="168">+IK6*IL6</f>
        <v>0</v>
      </c>
      <c r="IN6" s="27"/>
      <c r="IO6" s="28">
        <v>1</v>
      </c>
      <c r="IP6" s="74">
        <v>52650</v>
      </c>
      <c r="IQ6" s="12">
        <f t="shared" si="40"/>
        <v>52650</v>
      </c>
      <c r="IR6" s="11"/>
      <c r="IS6" s="12">
        <f t="shared" ref="IS6:IS13" si="169">+IQ6*IR6</f>
        <v>0</v>
      </c>
      <c r="IT6" s="27"/>
      <c r="IU6" s="28">
        <v>2</v>
      </c>
      <c r="IV6" s="75">
        <f>241200/2</f>
        <v>120600</v>
      </c>
      <c r="IW6" s="12">
        <f t="shared" si="41"/>
        <v>241200</v>
      </c>
      <c r="IX6" s="11"/>
      <c r="IY6" s="12">
        <f t="shared" ref="IY6:IY13" si="170">+IW6*IX6</f>
        <v>0</v>
      </c>
      <c r="IZ6" s="27"/>
      <c r="JA6" s="28">
        <v>1</v>
      </c>
      <c r="JB6" s="76">
        <v>76400</v>
      </c>
      <c r="JC6" s="12">
        <f t="shared" si="42"/>
        <v>76400</v>
      </c>
      <c r="JD6" s="11"/>
      <c r="JE6" s="12">
        <f t="shared" ref="JE6:JE13" si="171">+JC6*JD6</f>
        <v>0</v>
      </c>
      <c r="JF6" s="27"/>
      <c r="JG6" s="28">
        <v>1</v>
      </c>
      <c r="JH6" s="48">
        <v>30900</v>
      </c>
      <c r="JI6" s="12">
        <f>+JG6*JH6</f>
        <v>30900</v>
      </c>
      <c r="JJ6" s="11"/>
      <c r="JK6" s="12">
        <f t="shared" ref="JK6:JK13" si="172">+JI6*JJ6</f>
        <v>0</v>
      </c>
      <c r="JL6" s="27"/>
      <c r="JM6" s="28">
        <v>8</v>
      </c>
      <c r="JN6" s="56">
        <f>11200/8</f>
        <v>1400</v>
      </c>
      <c r="JO6" s="12">
        <f t="shared" si="44"/>
        <v>11200</v>
      </c>
      <c r="JP6" s="11"/>
      <c r="JQ6" s="12">
        <f t="shared" ref="JQ6:JQ13" si="173">+JO6*JP6</f>
        <v>0</v>
      </c>
      <c r="JR6" s="27"/>
      <c r="JS6" s="31">
        <v>2</v>
      </c>
      <c r="JT6" s="57">
        <f>6000/2</f>
        <v>3000</v>
      </c>
      <c r="JU6" s="12">
        <f t="shared" si="45"/>
        <v>6000</v>
      </c>
      <c r="JV6" s="11"/>
      <c r="JW6" s="12">
        <f t="shared" ref="JW6:JW13" si="174">+JU6*JV6</f>
        <v>0</v>
      </c>
      <c r="JX6" s="27"/>
      <c r="JY6" s="30">
        <v>20</v>
      </c>
      <c r="JZ6" s="68">
        <f>22000/20</f>
        <v>1100</v>
      </c>
      <c r="KA6" s="12">
        <f t="shared" si="46"/>
        <v>22000</v>
      </c>
      <c r="KB6" s="11"/>
      <c r="KC6" s="12">
        <f>+KA6*KB6</f>
        <v>0</v>
      </c>
      <c r="KD6" s="27"/>
      <c r="KE6" s="1"/>
      <c r="KF6" s="3"/>
      <c r="KG6" s="12">
        <f t="shared" si="47"/>
        <v>0</v>
      </c>
      <c r="KH6" s="11"/>
      <c r="KI6" s="12">
        <f t="shared" ref="KI6:KI13" si="175">+KG6*KH6</f>
        <v>0</v>
      </c>
      <c r="KJ6" s="27"/>
      <c r="KL6" s="30">
        <v>1</v>
      </c>
      <c r="KM6" s="60">
        <v>21800</v>
      </c>
      <c r="KN6" s="12">
        <f t="shared" si="48"/>
        <v>21800</v>
      </c>
      <c r="KO6" s="11"/>
      <c r="KP6" s="12">
        <f t="shared" ref="KP6:KP13" si="176">+KN6*KO6</f>
        <v>0</v>
      </c>
      <c r="KR6" s="30">
        <v>1</v>
      </c>
      <c r="KS6" s="63">
        <v>82050</v>
      </c>
      <c r="KT6" s="12">
        <f t="shared" si="49"/>
        <v>82050</v>
      </c>
      <c r="KU6" s="11"/>
      <c r="KV6" s="12">
        <f t="shared" ref="KV6:KV12" si="177">+KT6*KU6</f>
        <v>0</v>
      </c>
      <c r="KX6" s="30">
        <v>1</v>
      </c>
      <c r="KY6" s="55">
        <v>28850</v>
      </c>
      <c r="KZ6" s="12">
        <f t="shared" si="50"/>
        <v>28850</v>
      </c>
      <c r="LA6" s="11"/>
      <c r="LB6" s="12">
        <f t="shared" ref="LB6:LB13" si="178">+KZ6*LA6</f>
        <v>0</v>
      </c>
      <c r="LD6" s="30">
        <v>30</v>
      </c>
      <c r="LE6" s="53">
        <f>13500/30</f>
        <v>450</v>
      </c>
      <c r="LF6" s="12">
        <f t="shared" si="51"/>
        <v>13500</v>
      </c>
      <c r="LG6" s="11"/>
      <c r="LH6" s="12">
        <f t="shared" ref="LH6:LH13" si="179">+LF6*LG6</f>
        <v>0</v>
      </c>
      <c r="LJ6" s="28">
        <v>1</v>
      </c>
      <c r="LK6" s="65">
        <v>133200</v>
      </c>
      <c r="LL6" s="12">
        <f t="shared" si="52"/>
        <v>133200</v>
      </c>
      <c r="LM6" s="11"/>
      <c r="LN6" s="12">
        <f t="shared" ref="LN6:LN13" si="180">+LL6*LM6</f>
        <v>0</v>
      </c>
      <c r="LP6" s="30">
        <v>3</v>
      </c>
      <c r="LQ6" s="66">
        <f>72600/3</f>
        <v>24200</v>
      </c>
      <c r="LR6" s="12">
        <f t="shared" si="53"/>
        <v>72600</v>
      </c>
      <c r="LS6" s="11"/>
      <c r="LT6" s="12">
        <f t="shared" ref="LT6:LT13" si="181">+LR6*LS6</f>
        <v>0</v>
      </c>
      <c r="LV6" s="30">
        <v>1</v>
      </c>
      <c r="LW6" s="68">
        <v>72550</v>
      </c>
      <c r="LX6" s="12">
        <f t="shared" si="54"/>
        <v>72550</v>
      </c>
      <c r="LY6" s="11"/>
      <c r="LZ6" s="12">
        <f t="shared" ref="LZ6:LZ13" si="182">+LX6*LY6</f>
        <v>0</v>
      </c>
      <c r="MA6" s="27"/>
      <c r="MB6" s="30">
        <v>1</v>
      </c>
      <c r="MC6" s="51">
        <v>6350</v>
      </c>
      <c r="MD6" s="12">
        <f t="shared" si="55"/>
        <v>6350</v>
      </c>
      <c r="ME6" s="11"/>
      <c r="MF6" s="12">
        <f>+MD6*ME6</f>
        <v>0</v>
      </c>
      <c r="MG6" s="27"/>
      <c r="MH6" s="1"/>
      <c r="MI6" s="3"/>
      <c r="MJ6" s="12">
        <f t="shared" si="56"/>
        <v>0</v>
      </c>
      <c r="MK6" s="11"/>
      <c r="ML6" s="12">
        <f t="shared" ref="ML6:ML13" si="183">+MJ6*MK6</f>
        <v>0</v>
      </c>
      <c r="MM6" s="27"/>
      <c r="MO6" s="28"/>
      <c r="MP6" s="29"/>
      <c r="MQ6" s="12">
        <f t="shared" si="57"/>
        <v>0</v>
      </c>
      <c r="MR6" s="11"/>
      <c r="MS6" s="12">
        <f t="shared" ref="MS6:MS13" si="184">+MQ6*MR6</f>
        <v>0</v>
      </c>
      <c r="MU6" s="30">
        <v>1</v>
      </c>
      <c r="MV6" s="76">
        <v>53300</v>
      </c>
      <c r="MW6" s="12">
        <f t="shared" si="58"/>
        <v>53300</v>
      </c>
      <c r="MX6" s="11"/>
      <c r="MY6" s="12">
        <f t="shared" ref="MY6:MY12" si="185">+MW6*MX6</f>
        <v>0</v>
      </c>
      <c r="NA6" s="30">
        <v>1</v>
      </c>
      <c r="NB6" s="72">
        <v>20600</v>
      </c>
      <c r="NC6" s="12">
        <f t="shared" si="59"/>
        <v>20600</v>
      </c>
      <c r="ND6" s="11"/>
      <c r="NE6" s="12">
        <f t="shared" ref="NE6:NE13" si="186">+NC6*ND6</f>
        <v>0</v>
      </c>
      <c r="NG6" s="28">
        <v>1</v>
      </c>
      <c r="NH6" s="77">
        <v>14950</v>
      </c>
      <c r="NI6" s="12">
        <f t="shared" si="60"/>
        <v>14950</v>
      </c>
      <c r="NJ6" s="11"/>
      <c r="NK6" s="12">
        <f t="shared" ref="NK6:NK13" si="187">+NI6*NJ6</f>
        <v>0</v>
      </c>
      <c r="NM6" s="30">
        <v>1</v>
      </c>
      <c r="NN6" s="73">
        <v>19650</v>
      </c>
      <c r="NO6" s="12">
        <f t="shared" si="61"/>
        <v>19650</v>
      </c>
      <c r="NP6" s="11"/>
      <c r="NQ6" s="12">
        <f t="shared" ref="NQ6:NQ13" si="188">+NO6*NP6</f>
        <v>0</v>
      </c>
      <c r="NS6" s="30">
        <v>1</v>
      </c>
      <c r="NT6" s="50">
        <v>157300</v>
      </c>
      <c r="NU6" s="12">
        <f t="shared" si="62"/>
        <v>157300</v>
      </c>
      <c r="NV6" s="11"/>
      <c r="NW6" s="12">
        <f t="shared" ref="NW6:NW13" si="189">+NU6*NV6</f>
        <v>0</v>
      </c>
      <c r="NY6" s="30">
        <v>1</v>
      </c>
      <c r="NZ6" s="78">
        <v>49700</v>
      </c>
      <c r="OA6" s="12">
        <f t="shared" si="63"/>
        <v>49700</v>
      </c>
      <c r="OB6" s="11"/>
      <c r="OC6" s="12">
        <f t="shared" ref="OC6:OC13" si="190">+OA6*OB6</f>
        <v>0</v>
      </c>
      <c r="OD6" s="27"/>
      <c r="OE6" s="30">
        <v>1</v>
      </c>
      <c r="OF6" s="74">
        <v>28700</v>
      </c>
      <c r="OG6" s="12">
        <f t="shared" si="64"/>
        <v>28700</v>
      </c>
      <c r="OH6" s="11"/>
      <c r="OI6" s="12">
        <f t="shared" ref="OI6:OI13" si="191">+OG6*OH6</f>
        <v>0</v>
      </c>
      <c r="OJ6" s="27"/>
      <c r="OK6" s="31">
        <v>1</v>
      </c>
      <c r="OL6" s="60">
        <v>21000</v>
      </c>
      <c r="OM6" s="12">
        <f t="shared" si="65"/>
        <v>21000</v>
      </c>
      <c r="ON6" s="11"/>
      <c r="OO6" s="12">
        <f t="shared" ref="OO6:OO13" si="192">+OM6*ON6</f>
        <v>0</v>
      </c>
      <c r="OP6" s="27"/>
      <c r="OQ6" s="30">
        <v>1</v>
      </c>
      <c r="OR6" s="63">
        <v>95650</v>
      </c>
      <c r="OS6" s="12">
        <f t="shared" si="66"/>
        <v>95650</v>
      </c>
      <c r="OT6" s="11"/>
      <c r="OU6" s="12">
        <f t="shared" ref="OU6:OU13" si="193">+OS6*OT6</f>
        <v>0</v>
      </c>
      <c r="OV6" s="27"/>
      <c r="OW6" s="28">
        <v>1</v>
      </c>
      <c r="OX6" s="55">
        <v>20600</v>
      </c>
      <c r="OY6" s="12">
        <f t="shared" si="67"/>
        <v>20600</v>
      </c>
      <c r="OZ6" s="11"/>
      <c r="PA6" s="12">
        <f t="shared" ref="PA6:PA13" si="194">+OY6*OZ6</f>
        <v>0</v>
      </c>
      <c r="PB6" s="27"/>
      <c r="PC6" s="30">
        <v>1</v>
      </c>
      <c r="PD6" s="48">
        <v>23445</v>
      </c>
      <c r="PE6" s="12">
        <f t="shared" si="68"/>
        <v>23445</v>
      </c>
      <c r="PF6" s="11">
        <v>0.19</v>
      </c>
      <c r="PG6" s="12">
        <f t="shared" ref="PG6:PG13" si="195">+PE6*PF6</f>
        <v>4454.55</v>
      </c>
      <c r="PH6" s="27"/>
      <c r="PI6" s="30">
        <v>1</v>
      </c>
      <c r="PJ6" s="56">
        <v>35850</v>
      </c>
      <c r="PK6" s="12">
        <f t="shared" si="69"/>
        <v>35850</v>
      </c>
      <c r="PL6" s="11"/>
      <c r="PM6" s="12">
        <f t="shared" ref="PM6:PM13" si="196">+PK6*PL6</f>
        <v>0</v>
      </c>
      <c r="PN6" s="27"/>
      <c r="PO6" s="1"/>
      <c r="PP6" s="3"/>
      <c r="PQ6" s="12">
        <f t="shared" si="70"/>
        <v>0</v>
      </c>
      <c r="PR6" s="11"/>
      <c r="PS6" s="12">
        <f t="shared" ref="PS6:PS13" si="197">+PQ6*PR6</f>
        <v>0</v>
      </c>
      <c r="PT6" s="27"/>
      <c r="PU6" s="30">
        <v>1</v>
      </c>
      <c r="PV6" s="58">
        <v>12600</v>
      </c>
      <c r="PW6" s="12">
        <f t="shared" si="71"/>
        <v>12600</v>
      </c>
      <c r="PX6" s="11"/>
      <c r="PY6" s="12">
        <f t="shared" ref="PY6:PY13" si="198">+PW6*PX6</f>
        <v>0</v>
      </c>
      <c r="PZ6" s="27"/>
      <c r="QA6" s="1"/>
      <c r="QB6" s="3"/>
      <c r="QC6" s="12">
        <f t="shared" si="72"/>
        <v>0</v>
      </c>
      <c r="QD6" s="11"/>
      <c r="QE6" s="12">
        <f t="shared" ref="QE6:QE13" si="199">+QC6*QD6</f>
        <v>0</v>
      </c>
      <c r="QF6" s="27"/>
      <c r="QG6" s="31">
        <v>1</v>
      </c>
      <c r="QH6" s="60">
        <v>86950</v>
      </c>
      <c r="QI6" s="12">
        <f t="shared" si="73"/>
        <v>86950</v>
      </c>
      <c r="QJ6" s="11"/>
      <c r="QK6" s="12">
        <f>+QI6*QJ6</f>
        <v>0</v>
      </c>
      <c r="QL6" s="24"/>
      <c r="QM6" s="30">
        <v>1</v>
      </c>
      <c r="QN6" s="79">
        <v>53300</v>
      </c>
      <c r="QO6" s="12">
        <f t="shared" si="74"/>
        <v>53300</v>
      </c>
      <c r="QP6" s="11"/>
      <c r="QQ6" s="12">
        <f t="shared" ref="QQ6:QQ13" si="200">+QO6*QP6</f>
        <v>0</v>
      </c>
      <c r="QR6" s="27"/>
      <c r="QS6" s="30">
        <v>1</v>
      </c>
      <c r="QT6" s="63">
        <v>31700</v>
      </c>
      <c r="QU6" s="12">
        <f t="shared" si="75"/>
        <v>31700</v>
      </c>
      <c r="QV6" s="11"/>
      <c r="QW6" s="12">
        <f t="shared" ref="QW6:QW13" si="201">+QU6*QV6</f>
        <v>0</v>
      </c>
      <c r="QX6" s="27"/>
      <c r="QY6" s="30">
        <v>2</v>
      </c>
      <c r="QZ6" s="53">
        <f>30000/2</f>
        <v>15000</v>
      </c>
      <c r="RA6" s="12">
        <f t="shared" si="76"/>
        <v>30000</v>
      </c>
      <c r="RB6" s="11"/>
      <c r="RC6" s="12">
        <f t="shared" ref="RC6:RC13" si="202">+RA6*RB6</f>
        <v>0</v>
      </c>
      <c r="RD6" s="27"/>
      <c r="RE6" s="30"/>
      <c r="RF6" s="53"/>
      <c r="RG6" s="12">
        <f t="shared" si="77"/>
        <v>0</v>
      </c>
      <c r="RH6" s="11"/>
      <c r="RI6" s="12">
        <f t="shared" ref="RI6:RI13" si="203">+RG6*RH6</f>
        <v>0</v>
      </c>
      <c r="RJ6" s="27"/>
      <c r="RK6" s="1"/>
      <c r="RL6" s="3"/>
      <c r="RM6" s="12">
        <f t="shared" si="78"/>
        <v>0</v>
      </c>
      <c r="RN6" s="11"/>
      <c r="RO6" s="12">
        <f t="shared" ref="RO6:RO13" si="204">+RM6*RN6</f>
        <v>0</v>
      </c>
      <c r="RP6" s="27"/>
      <c r="RQ6" s="30">
        <v>1</v>
      </c>
      <c r="RR6" s="66">
        <v>23750</v>
      </c>
      <c r="RS6" s="12">
        <f>+RQ6*RR6</f>
        <v>23750</v>
      </c>
      <c r="RT6" s="11"/>
      <c r="RU6" s="12">
        <f t="shared" ref="RU6:RU13" si="205">+RS6*RT6</f>
        <v>0</v>
      </c>
      <c r="RV6" s="27"/>
      <c r="RW6" s="30">
        <v>2</v>
      </c>
      <c r="RX6" s="68">
        <f>255900/2</f>
        <v>127950</v>
      </c>
      <c r="RY6" s="12">
        <f t="shared" si="80"/>
        <v>255900</v>
      </c>
      <c r="RZ6" s="11"/>
      <c r="SA6" s="12">
        <f t="shared" ref="SA6:SA13" si="206">+RY6*RZ6</f>
        <v>0</v>
      </c>
      <c r="SB6" s="27"/>
      <c r="SC6" s="1"/>
      <c r="SD6" s="3"/>
      <c r="SE6" s="12">
        <f t="shared" si="81"/>
        <v>0</v>
      </c>
      <c r="SF6" s="11"/>
      <c r="SG6" s="12">
        <f t="shared" ref="SG6:SG13" si="207">+SE6*SF6</f>
        <v>0</v>
      </c>
      <c r="SH6" s="27"/>
      <c r="SI6" s="1"/>
      <c r="SJ6" s="3"/>
      <c r="SK6" s="12">
        <f t="shared" si="82"/>
        <v>0</v>
      </c>
      <c r="SL6" s="11"/>
      <c r="SM6" s="12">
        <f>+SK6*SL6</f>
        <v>0</v>
      </c>
      <c r="SN6" s="27"/>
      <c r="SO6" s="30">
        <v>1</v>
      </c>
      <c r="SP6" s="79">
        <v>62600</v>
      </c>
      <c r="SQ6" s="12">
        <f t="shared" si="83"/>
        <v>62600</v>
      </c>
      <c r="SR6" s="11"/>
      <c r="SS6" s="12">
        <f t="shared" ref="SS6:SS13" si="208">+SQ6*SR6</f>
        <v>0</v>
      </c>
      <c r="ST6" s="27"/>
      <c r="SV6" s="30">
        <v>1</v>
      </c>
      <c r="SW6" s="63">
        <v>20800</v>
      </c>
      <c r="SX6" s="12">
        <f t="shared" si="84"/>
        <v>20800</v>
      </c>
      <c r="SY6" s="11"/>
      <c r="SZ6" s="12">
        <f t="shared" ref="SZ6:SZ13" si="209">+SX6*SY6</f>
        <v>0</v>
      </c>
      <c r="TB6" s="30">
        <v>2</v>
      </c>
      <c r="TC6" s="48">
        <f>17900/2</f>
        <v>8950</v>
      </c>
      <c r="TD6" s="12">
        <f t="shared" si="85"/>
        <v>17900</v>
      </c>
      <c r="TE6" s="11"/>
      <c r="TF6" s="12">
        <f t="shared" ref="TF6:TF12" si="210">+TD6*TE6</f>
        <v>0</v>
      </c>
      <c r="TH6" s="28"/>
      <c r="TI6" s="29"/>
      <c r="TJ6" s="12">
        <f t="shared" si="86"/>
        <v>0</v>
      </c>
      <c r="TK6" s="11"/>
      <c r="TL6" s="12">
        <f t="shared" ref="TL6:TL13" si="211">+TJ6*TK6</f>
        <v>0</v>
      </c>
      <c r="TN6" s="30">
        <v>1</v>
      </c>
      <c r="TO6" s="57">
        <v>50750</v>
      </c>
      <c r="TP6" s="12">
        <f t="shared" si="87"/>
        <v>50750</v>
      </c>
      <c r="TQ6" s="11"/>
      <c r="TR6" s="12">
        <f t="shared" ref="TR6:TR13" si="212">+TP6*TQ6</f>
        <v>0</v>
      </c>
      <c r="TT6" s="28"/>
      <c r="TU6" s="29"/>
      <c r="TV6" s="12">
        <f t="shared" si="88"/>
        <v>0</v>
      </c>
      <c r="TW6" s="11"/>
      <c r="TX6" s="12">
        <f t="shared" ref="TX6:TX13" si="213">+TV6*TW6</f>
        <v>0</v>
      </c>
      <c r="TZ6" s="28"/>
      <c r="UA6" s="29"/>
      <c r="UB6" s="12">
        <f t="shared" si="89"/>
        <v>0</v>
      </c>
      <c r="UC6" s="11"/>
      <c r="UD6" s="12">
        <f t="shared" ref="UD6:UD13" si="214">+UB6*UC6</f>
        <v>0</v>
      </c>
      <c r="UF6" s="1"/>
      <c r="UG6" s="3"/>
      <c r="UH6" s="12">
        <f t="shared" si="90"/>
        <v>0</v>
      </c>
      <c r="UI6" s="11"/>
      <c r="UJ6" s="12">
        <f t="shared" ref="UJ6:UJ13" si="215">+UH6*UI6</f>
        <v>0</v>
      </c>
      <c r="UK6" s="27"/>
      <c r="UL6" s="30">
        <v>20</v>
      </c>
      <c r="UM6" s="83">
        <f>16000/20</f>
        <v>800</v>
      </c>
      <c r="UN6" s="12">
        <f t="shared" si="91"/>
        <v>16000</v>
      </c>
      <c r="UO6" s="11"/>
      <c r="UP6" s="12">
        <f t="shared" ref="UP6:UP13" si="216">+UN6*UO6</f>
        <v>0</v>
      </c>
      <c r="UQ6" s="27"/>
      <c r="UR6" s="30">
        <v>1</v>
      </c>
      <c r="US6" s="63">
        <v>46900</v>
      </c>
      <c r="UT6" s="12">
        <f t="shared" si="92"/>
        <v>46900</v>
      </c>
      <c r="UU6" s="11"/>
      <c r="UV6" s="12">
        <f>+UT6*UU6</f>
        <v>0</v>
      </c>
      <c r="UW6" s="27"/>
      <c r="UX6" s="1"/>
      <c r="UY6" s="3"/>
      <c r="UZ6" s="12">
        <f t="shared" si="93"/>
        <v>0</v>
      </c>
      <c r="VA6" s="11"/>
      <c r="VB6" s="12">
        <f t="shared" ref="VB6:VB13" si="217">+UZ6*VA6</f>
        <v>0</v>
      </c>
      <c r="VC6" s="27"/>
      <c r="VE6" s="30">
        <v>1</v>
      </c>
      <c r="VF6" s="85">
        <v>33500</v>
      </c>
      <c r="VG6" s="12">
        <f t="shared" si="94"/>
        <v>33500</v>
      </c>
      <c r="VH6" s="11"/>
      <c r="VI6" s="12">
        <f t="shared" ref="VI6:VI13" si="218">+VG6*VH6</f>
        <v>0</v>
      </c>
      <c r="VK6" s="30">
        <v>1</v>
      </c>
      <c r="VL6" s="87">
        <v>14000</v>
      </c>
      <c r="VM6" s="12">
        <f t="shared" si="95"/>
        <v>14000</v>
      </c>
      <c r="VN6" s="11"/>
      <c r="VO6" s="12">
        <f t="shared" ref="VO6:VO12" si="219">+VM6*VN6</f>
        <v>0</v>
      </c>
      <c r="VQ6" s="28"/>
      <c r="VR6" s="29"/>
      <c r="VS6" s="12">
        <f t="shared" si="96"/>
        <v>0</v>
      </c>
      <c r="VT6" s="11"/>
      <c r="VU6" s="12">
        <f t="shared" ref="VU6:VU13" si="220">+VS6*VT6</f>
        <v>0</v>
      </c>
      <c r="VW6" s="30">
        <v>1</v>
      </c>
      <c r="VX6" s="90">
        <v>62650</v>
      </c>
      <c r="VY6" s="12">
        <f t="shared" si="97"/>
        <v>62650</v>
      </c>
      <c r="VZ6" s="11"/>
      <c r="WA6" s="12">
        <f t="shared" ref="WA6:WA13" si="221">+VY6*VZ6</f>
        <v>0</v>
      </c>
      <c r="WC6" s="30">
        <v>1</v>
      </c>
      <c r="WD6" s="93">
        <v>81150</v>
      </c>
      <c r="WE6" s="12">
        <f t="shared" si="98"/>
        <v>81150</v>
      </c>
      <c r="WF6" s="11"/>
      <c r="WG6" s="12">
        <f t="shared" ref="WG6:WG13" si="222">+WE6*WF6</f>
        <v>0</v>
      </c>
      <c r="WI6" s="30">
        <v>1</v>
      </c>
      <c r="WJ6" s="94">
        <v>74600</v>
      </c>
      <c r="WK6" s="12">
        <f t="shared" si="99"/>
        <v>74600</v>
      </c>
      <c r="WL6" s="11"/>
      <c r="WM6" s="12">
        <f t="shared" ref="WM6:WM13" si="223">+WK6*WL6</f>
        <v>0</v>
      </c>
      <c r="WO6" s="30">
        <v>1</v>
      </c>
      <c r="WP6" s="96">
        <v>7950</v>
      </c>
      <c r="WQ6" s="12">
        <f t="shared" si="100"/>
        <v>7950</v>
      </c>
      <c r="WR6" s="11"/>
      <c r="WS6" s="12">
        <f t="shared" ref="WS6:WS13" si="224">+WQ6*WR6</f>
        <v>0</v>
      </c>
      <c r="WU6" s="28"/>
      <c r="WV6" s="29"/>
      <c r="WW6" s="12">
        <f t="shared" si="101"/>
        <v>0</v>
      </c>
      <c r="WX6" s="11"/>
      <c r="WY6" s="12">
        <f t="shared" ref="WY6:WY13" si="225">+WW6*WX6</f>
        <v>0</v>
      </c>
      <c r="XA6" s="30">
        <v>1</v>
      </c>
      <c r="XB6" s="98">
        <v>4100</v>
      </c>
      <c r="XC6" s="12">
        <f t="shared" si="102"/>
        <v>4100</v>
      </c>
      <c r="XD6" s="11"/>
      <c r="XE6" s="12">
        <f t="shared" ref="XE6:XE13" si="226">+XC6*XD6</f>
        <v>0</v>
      </c>
      <c r="XG6" s="28"/>
      <c r="XH6" s="29"/>
      <c r="XI6" s="12">
        <f t="shared" si="103"/>
        <v>0</v>
      </c>
      <c r="XJ6" s="11"/>
      <c r="XK6" s="12">
        <f t="shared" ref="XK6:XK13" si="227">+XI6*XJ6</f>
        <v>0</v>
      </c>
      <c r="XM6" s="30">
        <v>3</v>
      </c>
      <c r="XN6" s="89">
        <f>14850/3</f>
        <v>4950</v>
      </c>
      <c r="XO6" s="12">
        <f t="shared" si="104"/>
        <v>14850</v>
      </c>
      <c r="XP6" s="11"/>
      <c r="XQ6" s="12">
        <f t="shared" ref="XQ6:XQ13" si="228">+XO6*XP6</f>
        <v>0</v>
      </c>
      <c r="XS6" s="30">
        <v>1</v>
      </c>
      <c r="XT6" s="93">
        <v>45300</v>
      </c>
      <c r="XU6" s="12">
        <f t="shared" si="105"/>
        <v>45300</v>
      </c>
      <c r="XV6" s="11"/>
      <c r="XW6" s="12">
        <f t="shared" ref="XW6:XW13" si="229">+XU6*XV6</f>
        <v>0</v>
      </c>
      <c r="XY6" s="30">
        <v>1</v>
      </c>
      <c r="XZ6" s="101">
        <v>10500</v>
      </c>
      <c r="YA6" s="12">
        <f t="shared" si="106"/>
        <v>10500</v>
      </c>
      <c r="YB6" s="11"/>
      <c r="YC6" s="12">
        <f t="shared" ref="YC6:YC13" si="230">+YA6*YB6</f>
        <v>0</v>
      </c>
      <c r="YE6" s="30">
        <v>5</v>
      </c>
      <c r="YF6" s="102">
        <f>137000/5</f>
        <v>27400</v>
      </c>
      <c r="YG6" s="12">
        <f t="shared" si="107"/>
        <v>137000</v>
      </c>
      <c r="YH6" s="11"/>
      <c r="YI6" s="12">
        <f t="shared" ref="YI6:YI13" si="231">+YG6*YH6</f>
        <v>0</v>
      </c>
      <c r="YK6" s="30">
        <v>1</v>
      </c>
      <c r="YL6" s="103">
        <v>37700</v>
      </c>
      <c r="YM6" s="12">
        <f t="shared" si="108"/>
        <v>37700</v>
      </c>
      <c r="YN6" s="11"/>
      <c r="YO6" s="12">
        <f t="shared" ref="YO6:YO13" si="232">+YM6*YN6</f>
        <v>0</v>
      </c>
      <c r="YQ6" s="28"/>
      <c r="YR6" s="29"/>
      <c r="YS6" s="12">
        <f t="shared" si="109"/>
        <v>0</v>
      </c>
      <c r="YT6" s="11"/>
      <c r="YU6" s="12">
        <f t="shared" ref="YU6:YU13" si="233">+YS6*YT6</f>
        <v>0</v>
      </c>
      <c r="YW6" s="28"/>
      <c r="YX6" s="29"/>
      <c r="YY6" s="12">
        <f t="shared" si="110"/>
        <v>0</v>
      </c>
      <c r="YZ6" s="11"/>
      <c r="ZA6" s="12">
        <f t="shared" ref="ZA6:ZA13" si="234">+YY6*YZ6</f>
        <v>0</v>
      </c>
      <c r="ZC6" s="30">
        <v>1</v>
      </c>
      <c r="ZD6" s="106">
        <v>38900</v>
      </c>
      <c r="ZE6" s="12">
        <f t="shared" si="111"/>
        <v>38900</v>
      </c>
      <c r="ZF6" s="11"/>
      <c r="ZG6" s="12">
        <f t="shared" ref="ZG6:ZG13" si="235">+ZE6*ZF6</f>
        <v>0</v>
      </c>
      <c r="ZI6" s="30">
        <v>1</v>
      </c>
      <c r="ZJ6" s="107">
        <v>40000</v>
      </c>
      <c r="ZK6" s="12">
        <f t="shared" si="112"/>
        <v>40000</v>
      </c>
      <c r="ZL6" s="11"/>
      <c r="ZM6" s="12">
        <f t="shared" ref="ZM6:ZM13" si="236">+ZK6*ZL6</f>
        <v>0</v>
      </c>
      <c r="ZO6" s="30">
        <v>1</v>
      </c>
      <c r="ZP6" s="94">
        <v>56800</v>
      </c>
      <c r="ZQ6" s="12">
        <f t="shared" si="113"/>
        <v>56800</v>
      </c>
      <c r="ZR6" s="11"/>
      <c r="ZS6" s="12">
        <f t="shared" ref="ZS6:ZS13" si="237">+ZQ6*ZR6</f>
        <v>0</v>
      </c>
      <c r="ZU6" s="30">
        <v>2</v>
      </c>
      <c r="ZV6" s="108">
        <f>17900/2</f>
        <v>8950</v>
      </c>
      <c r="ZW6" s="12">
        <f t="shared" si="114"/>
        <v>17900</v>
      </c>
      <c r="ZX6" s="11"/>
      <c r="ZY6" s="12">
        <f t="shared" ref="ZY6:ZY13" si="238">+ZW6*ZX6</f>
        <v>0</v>
      </c>
      <c r="AAA6" s="30">
        <v>1</v>
      </c>
      <c r="AAB6" s="96">
        <v>48050</v>
      </c>
      <c r="AAC6" s="12">
        <f t="shared" si="115"/>
        <v>48050</v>
      </c>
      <c r="AAD6" s="11"/>
      <c r="AAE6" s="12">
        <f t="shared" ref="AAE6:AAE13" si="239">+AAC6*AAD6</f>
        <v>0</v>
      </c>
      <c r="AAG6" s="30">
        <v>2</v>
      </c>
      <c r="AAH6" s="109">
        <f>11900/2</f>
        <v>5950</v>
      </c>
      <c r="AAI6" s="12">
        <f t="shared" si="116"/>
        <v>11900</v>
      </c>
      <c r="AAJ6" s="11"/>
      <c r="AAK6" s="12">
        <f t="shared" ref="AAK6:AAK13" si="240">+AAI6*AAJ6</f>
        <v>0</v>
      </c>
      <c r="AAM6" s="30">
        <v>1</v>
      </c>
      <c r="AAN6" s="112">
        <v>40000</v>
      </c>
      <c r="AAO6" s="12">
        <f t="shared" si="117"/>
        <v>40000</v>
      </c>
      <c r="AAP6" s="11"/>
      <c r="AAQ6" s="12">
        <f t="shared" ref="AAQ6:AAQ13" si="241">+AAO6*AAP6</f>
        <v>0</v>
      </c>
      <c r="AAS6" s="30">
        <v>1</v>
      </c>
      <c r="AAT6" s="98">
        <v>35450</v>
      </c>
      <c r="AAU6" s="12">
        <f t="shared" si="118"/>
        <v>35450</v>
      </c>
      <c r="AAV6" s="11"/>
      <c r="AAW6" s="12">
        <f t="shared" ref="AAW6:AAW13" si="242">+AAU6*AAV6</f>
        <v>0</v>
      </c>
      <c r="AAY6" s="30">
        <v>1</v>
      </c>
      <c r="AAZ6" s="113">
        <v>41500</v>
      </c>
      <c r="ABA6" s="12">
        <f t="shared" si="119"/>
        <v>41500</v>
      </c>
      <c r="ABB6" s="11"/>
      <c r="ABC6" s="12">
        <f t="shared" ref="ABC6:ABC13" si="243">+ABA6*ABB6</f>
        <v>0</v>
      </c>
      <c r="ABE6" s="30">
        <v>1</v>
      </c>
      <c r="ABF6" s="115">
        <v>60300</v>
      </c>
      <c r="ABG6" s="12">
        <f t="shared" si="120"/>
        <v>60300</v>
      </c>
      <c r="ABH6" s="11"/>
      <c r="ABI6" s="12">
        <f t="shared" ref="ABI6:ABI13" si="244">+ABG6*ABH6</f>
        <v>0</v>
      </c>
      <c r="ABK6" s="30">
        <v>1</v>
      </c>
      <c r="ABL6" s="116">
        <v>66600</v>
      </c>
      <c r="ABM6" s="12">
        <f t="shared" si="121"/>
        <v>66600</v>
      </c>
      <c r="ABN6" s="11"/>
      <c r="ABO6" s="12">
        <f t="shared" ref="ABO6:ABO13" si="245">+ABM6*ABN6</f>
        <v>0</v>
      </c>
      <c r="ABQ6" s="28"/>
      <c r="ABR6" s="29"/>
      <c r="ABS6" s="12">
        <f t="shared" si="122"/>
        <v>0</v>
      </c>
      <c r="ABT6" s="11"/>
      <c r="ABU6" s="12">
        <f t="shared" ref="ABU6:ABU13" si="246">+ABS6*ABT6</f>
        <v>0</v>
      </c>
      <c r="ABW6" s="28"/>
      <c r="ABX6" s="29"/>
      <c r="ABY6" s="12">
        <f t="shared" si="123"/>
        <v>0</v>
      </c>
      <c r="ABZ6" s="11"/>
      <c r="ACA6" s="12">
        <f t="shared" ref="ACA6:ACA13" si="247">+ABY6*ABZ6</f>
        <v>0</v>
      </c>
      <c r="ACC6" s="28"/>
      <c r="ACD6" s="29"/>
      <c r="ACE6" s="12">
        <f t="shared" si="124"/>
        <v>0</v>
      </c>
      <c r="ACF6" s="11"/>
      <c r="ACG6" s="12">
        <f t="shared" ref="ACG6:ACG13" si="248">+ACE6*ACF6</f>
        <v>0</v>
      </c>
      <c r="ACI6" s="28"/>
      <c r="ACJ6" s="29"/>
      <c r="ACK6" s="12">
        <f t="shared" si="125"/>
        <v>0</v>
      </c>
      <c r="ACL6" s="11"/>
      <c r="ACM6" s="12">
        <f t="shared" ref="ACM6:ACM13" si="249">+ACK6*ACL6</f>
        <v>0</v>
      </c>
      <c r="ACO6" s="28"/>
      <c r="ACP6" s="29"/>
      <c r="ACQ6" s="12">
        <f t="shared" si="126"/>
        <v>0</v>
      </c>
      <c r="ACR6" s="11"/>
      <c r="ACS6" s="12">
        <f t="shared" ref="ACS6:ACS13" si="250">+ACQ6*ACR6</f>
        <v>0</v>
      </c>
      <c r="ACU6" s="28"/>
      <c r="ACV6" s="29"/>
      <c r="ACW6" s="12">
        <f t="shared" si="127"/>
        <v>0</v>
      </c>
      <c r="ACX6" s="11"/>
      <c r="ACY6" s="12">
        <f t="shared" ref="ACY6:ACY13" si="251">+ACW6*ACX6</f>
        <v>0</v>
      </c>
      <c r="ADA6" s="28"/>
      <c r="ADB6" s="29"/>
      <c r="ADC6" s="12">
        <f t="shared" si="128"/>
        <v>0</v>
      </c>
      <c r="ADD6" s="11"/>
      <c r="ADE6" s="12">
        <f t="shared" ref="ADE6:ADE13" si="252">+ADC6*ADD6</f>
        <v>0</v>
      </c>
      <c r="ADG6" s="28"/>
      <c r="ADH6" s="29"/>
      <c r="ADI6" s="12">
        <f t="shared" si="129"/>
        <v>0</v>
      </c>
      <c r="ADJ6" s="11"/>
      <c r="ADK6" s="12">
        <f t="shared" ref="ADK6:ADK13" si="253">+ADI6*ADJ6</f>
        <v>0</v>
      </c>
    </row>
    <row r="7" spans="1:791" x14ac:dyDescent="0.25">
      <c r="B7" s="34">
        <v>1</v>
      </c>
      <c r="C7" s="35">
        <v>101050</v>
      </c>
      <c r="D7" s="12">
        <f t="shared" si="130"/>
        <v>101050</v>
      </c>
      <c r="E7" s="11"/>
      <c r="F7" s="12">
        <f t="shared" si="131"/>
        <v>0</v>
      </c>
      <c r="H7" s="34">
        <v>1</v>
      </c>
      <c r="I7" s="37">
        <v>17500</v>
      </c>
      <c r="J7" s="12">
        <f t="shared" si="0"/>
        <v>17500</v>
      </c>
      <c r="K7" s="11"/>
      <c r="L7" s="12">
        <f t="shared" si="132"/>
        <v>0</v>
      </c>
      <c r="N7" s="34">
        <v>10</v>
      </c>
      <c r="O7" s="38">
        <f>39000/10</f>
        <v>3900</v>
      </c>
      <c r="P7" s="12">
        <f t="shared" si="1"/>
        <v>39000</v>
      </c>
      <c r="Q7" s="11"/>
      <c r="R7" s="12">
        <f t="shared" si="133"/>
        <v>0</v>
      </c>
      <c r="T7" s="28">
        <v>5</v>
      </c>
      <c r="U7" s="39">
        <f>129000/5</f>
        <v>25800</v>
      </c>
      <c r="V7" s="12">
        <f t="shared" si="2"/>
        <v>129000</v>
      </c>
      <c r="W7" s="11"/>
      <c r="X7" s="12">
        <f t="shared" si="134"/>
        <v>0</v>
      </c>
      <c r="Z7" s="28">
        <v>1</v>
      </c>
      <c r="AA7" s="40">
        <v>8800</v>
      </c>
      <c r="AB7" s="12">
        <f t="shared" si="3"/>
        <v>8800</v>
      </c>
      <c r="AC7" s="11"/>
      <c r="AD7" s="12">
        <f t="shared" si="135"/>
        <v>0</v>
      </c>
      <c r="AF7" s="28">
        <v>30</v>
      </c>
      <c r="AG7" s="41">
        <f>9000/30</f>
        <v>300</v>
      </c>
      <c r="AH7" s="12">
        <f t="shared" si="4"/>
        <v>9000</v>
      </c>
      <c r="AI7" s="11"/>
      <c r="AJ7" s="12">
        <f t="shared" si="136"/>
        <v>0</v>
      </c>
      <c r="AL7" s="28">
        <v>1</v>
      </c>
      <c r="AM7" s="42">
        <v>10966</v>
      </c>
      <c r="AN7" s="12">
        <f t="shared" si="5"/>
        <v>10966</v>
      </c>
      <c r="AO7" s="11">
        <v>0.19</v>
      </c>
      <c r="AP7" s="12">
        <f t="shared" si="137"/>
        <v>2083.54</v>
      </c>
      <c r="AR7" s="1"/>
      <c r="AS7" s="3"/>
      <c r="AT7" s="12">
        <f t="shared" si="6"/>
        <v>0</v>
      </c>
      <c r="AU7" s="11"/>
      <c r="AV7" s="12">
        <f t="shared" si="138"/>
        <v>0</v>
      </c>
      <c r="AX7" s="28">
        <v>10</v>
      </c>
      <c r="AY7" s="44">
        <f>15000/10</f>
        <v>1500</v>
      </c>
      <c r="AZ7" s="12">
        <f t="shared" si="7"/>
        <v>15000</v>
      </c>
      <c r="BA7" s="11"/>
      <c r="BB7" s="12">
        <f t="shared" si="139"/>
        <v>0</v>
      </c>
      <c r="BD7" s="28">
        <v>3</v>
      </c>
      <c r="BE7" s="45">
        <f>900/3</f>
        <v>300</v>
      </c>
      <c r="BF7" s="12">
        <f t="shared" si="8"/>
        <v>900</v>
      </c>
      <c r="BG7" s="11"/>
      <c r="BH7" s="12">
        <f t="shared" si="140"/>
        <v>0</v>
      </c>
      <c r="BJ7" s="1"/>
      <c r="BK7" s="3"/>
      <c r="BL7" s="12">
        <f t="shared" si="9"/>
        <v>0</v>
      </c>
      <c r="BM7" s="11"/>
      <c r="BN7" s="12">
        <f t="shared" si="141"/>
        <v>0</v>
      </c>
      <c r="BP7" s="31">
        <v>2</v>
      </c>
      <c r="BQ7" s="47">
        <f>61200/2</f>
        <v>30600</v>
      </c>
      <c r="BR7" s="12">
        <f t="shared" si="10"/>
        <v>61200</v>
      </c>
      <c r="BS7" s="11"/>
      <c r="BT7" s="12">
        <f t="shared" ref="BT7:BT13" si="254">+BR7*BS7</f>
        <v>0</v>
      </c>
      <c r="BU7" s="27"/>
      <c r="BV7" s="1"/>
      <c r="BW7" s="3"/>
      <c r="BX7" s="12">
        <f t="shared" si="11"/>
        <v>0</v>
      </c>
      <c r="BY7" s="11"/>
      <c r="BZ7" s="12">
        <f t="shared" si="142"/>
        <v>0</v>
      </c>
      <c r="CB7" s="28">
        <v>60</v>
      </c>
      <c r="CC7" s="49">
        <f>24000/60</f>
        <v>400</v>
      </c>
      <c r="CD7" s="12">
        <f t="shared" si="12"/>
        <v>24000</v>
      </c>
      <c r="CE7" s="11"/>
      <c r="CF7" s="12">
        <f t="shared" si="143"/>
        <v>0</v>
      </c>
      <c r="CH7" s="1"/>
      <c r="CI7" s="3"/>
      <c r="CJ7" s="12">
        <f t="shared" si="13"/>
        <v>0</v>
      </c>
      <c r="CK7" s="11"/>
      <c r="CL7" s="12">
        <f t="shared" si="144"/>
        <v>0</v>
      </c>
      <c r="CN7" s="28">
        <v>1</v>
      </c>
      <c r="CO7" s="52">
        <v>12450</v>
      </c>
      <c r="CP7" s="12">
        <f t="shared" si="14"/>
        <v>12450</v>
      </c>
      <c r="CQ7" s="11"/>
      <c r="CR7" s="12">
        <f t="shared" si="145"/>
        <v>0</v>
      </c>
      <c r="CT7" s="1"/>
      <c r="CU7" s="3"/>
      <c r="CV7" s="12">
        <f t="shared" si="15"/>
        <v>0</v>
      </c>
      <c r="CW7" s="11"/>
      <c r="CX7" s="12">
        <f t="shared" si="146"/>
        <v>0</v>
      </c>
      <c r="CZ7" s="28">
        <v>1</v>
      </c>
      <c r="DA7" s="54">
        <v>182300</v>
      </c>
      <c r="DB7" s="12">
        <f t="shared" si="16"/>
        <v>182300</v>
      </c>
      <c r="DC7" s="11"/>
      <c r="DD7" s="12">
        <f t="shared" si="147"/>
        <v>0</v>
      </c>
      <c r="DF7" s="31">
        <v>1</v>
      </c>
      <c r="DG7" s="55">
        <v>63150</v>
      </c>
      <c r="DH7" s="12">
        <f t="shared" si="17"/>
        <v>63150</v>
      </c>
      <c r="DI7" s="11"/>
      <c r="DJ7" s="12">
        <f t="shared" si="148"/>
        <v>0</v>
      </c>
      <c r="DL7" s="1"/>
      <c r="DM7" s="3"/>
      <c r="DN7" s="12">
        <f t="shared" si="18"/>
        <v>0</v>
      </c>
      <c r="DO7" s="11"/>
      <c r="DP7" s="12">
        <f t="shared" si="149"/>
        <v>0</v>
      </c>
      <c r="DR7" s="1"/>
      <c r="DS7" s="3"/>
      <c r="DT7" s="12">
        <f t="shared" si="19"/>
        <v>0</v>
      </c>
      <c r="DU7" s="11"/>
      <c r="DV7" s="12">
        <f t="shared" ref="DV7:DV13" si="255">+DT7*DU7</f>
        <v>0</v>
      </c>
      <c r="DX7" s="1"/>
      <c r="DY7" s="3"/>
      <c r="DZ7" s="12">
        <f t="shared" si="20"/>
        <v>0</v>
      </c>
      <c r="EA7" s="11"/>
      <c r="EB7" s="12">
        <f t="shared" si="150"/>
        <v>0</v>
      </c>
      <c r="EE7" s="28">
        <v>3</v>
      </c>
      <c r="EF7" s="58">
        <v>2605</v>
      </c>
      <c r="EG7" s="12">
        <f t="shared" si="21"/>
        <v>7815</v>
      </c>
      <c r="EH7" s="11">
        <v>0.19</v>
      </c>
      <c r="EI7" s="12">
        <f t="shared" si="151"/>
        <v>1484.85</v>
      </c>
      <c r="EK7" s="28"/>
      <c r="EL7" s="29"/>
      <c r="EM7" s="12">
        <f t="shared" si="22"/>
        <v>0</v>
      </c>
      <c r="EN7" s="11"/>
      <c r="EO7" s="12">
        <f t="shared" si="152"/>
        <v>0</v>
      </c>
      <c r="EQ7" s="28">
        <v>2</v>
      </c>
      <c r="ER7" s="60">
        <f>11900/2</f>
        <v>5950</v>
      </c>
      <c r="ES7" s="12">
        <f t="shared" si="23"/>
        <v>11900</v>
      </c>
      <c r="ET7" s="11"/>
      <c r="EU7" s="12">
        <f t="shared" si="153"/>
        <v>0</v>
      </c>
      <c r="EW7" s="28">
        <v>1</v>
      </c>
      <c r="EX7" s="61">
        <v>5250</v>
      </c>
      <c r="EY7" s="12">
        <f t="shared" si="24"/>
        <v>5250</v>
      </c>
      <c r="EZ7" s="11"/>
      <c r="FA7" s="12">
        <f t="shared" si="154"/>
        <v>0</v>
      </c>
      <c r="FC7" s="62">
        <v>1</v>
      </c>
      <c r="FD7" s="63">
        <v>37700</v>
      </c>
      <c r="FE7" s="12">
        <f t="shared" si="25"/>
        <v>37700</v>
      </c>
      <c r="FF7" s="11"/>
      <c r="FG7" s="12">
        <f t="shared" si="155"/>
        <v>0</v>
      </c>
      <c r="FI7" s="28"/>
      <c r="FJ7" s="29"/>
      <c r="FK7" s="12">
        <f t="shared" si="26"/>
        <v>0</v>
      </c>
      <c r="FL7" s="11"/>
      <c r="FM7" s="12">
        <f t="shared" si="156"/>
        <v>0</v>
      </c>
      <c r="FO7" s="1"/>
      <c r="FP7" s="3"/>
      <c r="FQ7" s="12">
        <f t="shared" si="27"/>
        <v>0</v>
      </c>
      <c r="FR7" s="11"/>
      <c r="FS7" s="12">
        <f t="shared" si="157"/>
        <v>0</v>
      </c>
      <c r="FU7" s="1"/>
      <c r="FV7" s="3"/>
      <c r="FW7" s="12">
        <f t="shared" si="28"/>
        <v>0</v>
      </c>
      <c r="FX7" s="11"/>
      <c r="FY7" s="12">
        <f t="shared" si="158"/>
        <v>0</v>
      </c>
      <c r="GA7" s="28">
        <v>1</v>
      </c>
      <c r="GB7" s="66">
        <v>28950</v>
      </c>
      <c r="GC7" s="12">
        <f t="shared" si="29"/>
        <v>28950</v>
      </c>
      <c r="GD7" s="11"/>
      <c r="GE7" s="12">
        <f t="shared" si="159"/>
        <v>0</v>
      </c>
      <c r="GG7" s="1"/>
      <c r="GH7" s="3"/>
      <c r="GI7" s="12">
        <f t="shared" si="30"/>
        <v>0</v>
      </c>
      <c r="GJ7" s="11"/>
      <c r="GK7" s="12">
        <f t="shared" si="160"/>
        <v>0</v>
      </c>
      <c r="GM7" s="28">
        <v>1</v>
      </c>
      <c r="GN7" s="51">
        <v>50350</v>
      </c>
      <c r="GO7" s="12">
        <f t="shared" si="31"/>
        <v>50350</v>
      </c>
      <c r="GP7" s="11"/>
      <c r="GQ7" s="12">
        <f t="shared" si="161"/>
        <v>0</v>
      </c>
      <c r="GS7" s="1"/>
      <c r="GT7" s="3"/>
      <c r="GU7" s="12">
        <f t="shared" si="32"/>
        <v>0</v>
      </c>
      <c r="GV7" s="11"/>
      <c r="GW7" s="12">
        <f t="shared" si="162"/>
        <v>0</v>
      </c>
      <c r="GY7" s="1"/>
      <c r="GZ7" s="3"/>
      <c r="HA7" s="12">
        <f t="shared" si="33"/>
        <v>0</v>
      </c>
      <c r="HB7" s="11"/>
      <c r="HC7" s="12">
        <f t="shared" si="163"/>
        <v>0</v>
      </c>
      <c r="HE7" s="1"/>
      <c r="HF7" s="3"/>
      <c r="HG7" s="12">
        <f t="shared" si="34"/>
        <v>0</v>
      </c>
      <c r="HH7" s="11"/>
      <c r="HI7" s="12">
        <f t="shared" si="164"/>
        <v>0</v>
      </c>
      <c r="HK7" s="28">
        <v>1</v>
      </c>
      <c r="HL7" s="55">
        <v>32950</v>
      </c>
      <c r="HM7" s="12">
        <f t="shared" si="35"/>
        <v>32950</v>
      </c>
      <c r="HN7" s="11"/>
      <c r="HO7" s="12">
        <f t="shared" si="165"/>
        <v>0</v>
      </c>
      <c r="HQ7" s="28">
        <v>30</v>
      </c>
      <c r="HR7" s="72">
        <f>3600/30</f>
        <v>120</v>
      </c>
      <c r="HS7" s="12">
        <f t="shared" si="36"/>
        <v>3600</v>
      </c>
      <c r="HT7" s="11"/>
      <c r="HU7" s="12">
        <f t="shared" si="166"/>
        <v>0</v>
      </c>
      <c r="HW7" s="1"/>
      <c r="HX7" s="3"/>
      <c r="HY7" s="12">
        <f t="shared" si="37"/>
        <v>0</v>
      </c>
      <c r="HZ7" s="11"/>
      <c r="IA7" s="12">
        <f t="shared" ref="IA7:IA13" si="256">+HY7*HZ7</f>
        <v>0</v>
      </c>
      <c r="IB7" s="27"/>
      <c r="IC7" s="28">
        <v>2</v>
      </c>
      <c r="ID7" s="50">
        <v>25840.3</v>
      </c>
      <c r="IE7" s="12">
        <f t="shared" si="38"/>
        <v>51680.6</v>
      </c>
      <c r="IF7" s="11">
        <v>0.19</v>
      </c>
      <c r="IG7" s="12">
        <f t="shared" si="167"/>
        <v>9819.3140000000003</v>
      </c>
      <c r="II7" s="28">
        <v>1</v>
      </c>
      <c r="IJ7" s="51">
        <v>53950</v>
      </c>
      <c r="IK7" s="12">
        <f t="shared" si="39"/>
        <v>53950</v>
      </c>
      <c r="IL7" s="11"/>
      <c r="IM7" s="12">
        <f t="shared" si="168"/>
        <v>0</v>
      </c>
      <c r="IO7" s="1"/>
      <c r="IP7" s="3"/>
      <c r="IQ7" s="12">
        <f t="shared" si="40"/>
        <v>0</v>
      </c>
      <c r="IR7" s="11"/>
      <c r="IS7" s="12">
        <f t="shared" si="169"/>
        <v>0</v>
      </c>
      <c r="IU7" s="1"/>
      <c r="IV7" s="3"/>
      <c r="IW7" s="12">
        <f t="shared" si="41"/>
        <v>0</v>
      </c>
      <c r="IX7" s="11"/>
      <c r="IY7" s="12">
        <f t="shared" si="170"/>
        <v>0</v>
      </c>
      <c r="JA7" s="28">
        <v>1</v>
      </c>
      <c r="JB7" s="76">
        <v>127250</v>
      </c>
      <c r="JC7" s="12">
        <f t="shared" si="42"/>
        <v>127250</v>
      </c>
      <c r="JD7" s="11"/>
      <c r="JE7" s="12">
        <f t="shared" si="171"/>
        <v>0</v>
      </c>
      <c r="JG7" s="28">
        <v>2</v>
      </c>
      <c r="JH7" s="48">
        <f>21400/2</f>
        <v>10700</v>
      </c>
      <c r="JI7" s="12">
        <f t="shared" ref="JI7:JI34" si="257">+JG7*JH7</f>
        <v>21400</v>
      </c>
      <c r="JJ7" s="11"/>
      <c r="JK7" s="12">
        <f t="shared" si="172"/>
        <v>0</v>
      </c>
      <c r="JM7" s="28">
        <v>24</v>
      </c>
      <c r="JN7" s="56">
        <f>9600/24</f>
        <v>400</v>
      </c>
      <c r="JO7" s="12">
        <f t="shared" si="44"/>
        <v>9600</v>
      </c>
      <c r="JP7" s="11"/>
      <c r="JQ7" s="12">
        <f t="shared" si="173"/>
        <v>0</v>
      </c>
      <c r="JS7" s="30">
        <v>3</v>
      </c>
      <c r="JT7" s="57">
        <f>28950/3</f>
        <v>9650</v>
      </c>
      <c r="JU7" s="12">
        <f t="shared" si="45"/>
        <v>28950</v>
      </c>
      <c r="JV7" s="11"/>
      <c r="JW7" s="12">
        <f t="shared" si="174"/>
        <v>0</v>
      </c>
      <c r="JY7" s="30">
        <v>1</v>
      </c>
      <c r="JZ7" s="68">
        <v>19800</v>
      </c>
      <c r="KA7" s="12">
        <f t="shared" si="46"/>
        <v>19800</v>
      </c>
      <c r="KB7" s="11"/>
      <c r="KC7" s="12">
        <f t="shared" ref="KC7:KC13" si="258">+KA7*KB7</f>
        <v>0</v>
      </c>
      <c r="KE7" s="1"/>
      <c r="KF7" s="3"/>
      <c r="KG7" s="12">
        <f t="shared" si="47"/>
        <v>0</v>
      </c>
      <c r="KH7" s="11"/>
      <c r="KI7" s="12">
        <f t="shared" si="175"/>
        <v>0</v>
      </c>
      <c r="KL7" s="30">
        <v>1</v>
      </c>
      <c r="KM7" s="60">
        <v>197400</v>
      </c>
      <c r="KN7" s="12">
        <f t="shared" si="48"/>
        <v>197400</v>
      </c>
      <c r="KO7" s="11"/>
      <c r="KP7" s="12">
        <f t="shared" si="176"/>
        <v>0</v>
      </c>
      <c r="KR7" s="30">
        <v>1</v>
      </c>
      <c r="KS7" s="63">
        <v>38000</v>
      </c>
      <c r="KT7" s="12">
        <f t="shared" si="49"/>
        <v>38000</v>
      </c>
      <c r="KU7" s="11"/>
      <c r="KV7" s="12">
        <f t="shared" si="177"/>
        <v>0</v>
      </c>
      <c r="KX7" s="28"/>
      <c r="KY7" s="29"/>
      <c r="KZ7" s="12">
        <f t="shared" si="50"/>
        <v>0</v>
      </c>
      <c r="LA7" s="11"/>
      <c r="LB7" s="12">
        <f t="shared" si="178"/>
        <v>0</v>
      </c>
      <c r="LD7" s="30">
        <v>2</v>
      </c>
      <c r="LE7" s="53">
        <f>69200/2</f>
        <v>34600</v>
      </c>
      <c r="LF7" s="12">
        <f t="shared" si="51"/>
        <v>69200</v>
      </c>
      <c r="LG7" s="11"/>
      <c r="LH7" s="12">
        <f t="shared" si="179"/>
        <v>0</v>
      </c>
      <c r="LJ7" s="28">
        <v>12</v>
      </c>
      <c r="LK7" s="65">
        <f>91200/12</f>
        <v>7600</v>
      </c>
      <c r="LL7" s="12">
        <f t="shared" si="52"/>
        <v>91200</v>
      </c>
      <c r="LM7" s="11"/>
      <c r="LN7" s="12">
        <f t="shared" si="180"/>
        <v>0</v>
      </c>
      <c r="LP7" s="31">
        <v>60</v>
      </c>
      <c r="LQ7" s="66">
        <f>66000/60</f>
        <v>1100</v>
      </c>
      <c r="LR7" s="12">
        <f t="shared" si="53"/>
        <v>66000</v>
      </c>
      <c r="LS7" s="11"/>
      <c r="LT7" s="12">
        <f t="shared" si="181"/>
        <v>0</v>
      </c>
      <c r="LV7" s="1"/>
      <c r="LW7" s="3"/>
      <c r="LX7" s="12">
        <f t="shared" si="54"/>
        <v>0</v>
      </c>
      <c r="LY7" s="11"/>
      <c r="LZ7" s="12">
        <f t="shared" si="182"/>
        <v>0</v>
      </c>
      <c r="MB7" s="1"/>
      <c r="MC7" s="3"/>
      <c r="MD7" s="12">
        <f t="shared" si="55"/>
        <v>0</v>
      </c>
      <c r="ME7" s="11"/>
      <c r="MF7" s="12">
        <f t="shared" ref="MF7:MF13" si="259">+MD7*ME7</f>
        <v>0</v>
      </c>
      <c r="MH7" s="1"/>
      <c r="MI7" s="3"/>
      <c r="MJ7" s="12">
        <f t="shared" si="56"/>
        <v>0</v>
      </c>
      <c r="MK7" s="11"/>
      <c r="ML7" s="12">
        <f t="shared" si="183"/>
        <v>0</v>
      </c>
      <c r="MO7" s="28"/>
      <c r="MP7" s="29"/>
      <c r="MQ7" s="12">
        <f t="shared" si="57"/>
        <v>0</v>
      </c>
      <c r="MR7" s="11"/>
      <c r="MS7" s="12">
        <f t="shared" si="184"/>
        <v>0</v>
      </c>
      <c r="MU7" s="30">
        <v>1</v>
      </c>
      <c r="MV7" s="76">
        <v>105950</v>
      </c>
      <c r="MW7" s="12">
        <f t="shared" si="58"/>
        <v>105950</v>
      </c>
      <c r="MX7" s="11"/>
      <c r="MY7" s="12">
        <f t="shared" si="185"/>
        <v>0</v>
      </c>
      <c r="NA7" s="31">
        <v>4</v>
      </c>
      <c r="NB7" s="72">
        <f>9200/4</f>
        <v>2300</v>
      </c>
      <c r="NC7" s="12">
        <f t="shared" si="59"/>
        <v>9200</v>
      </c>
      <c r="ND7" s="11"/>
      <c r="NE7" s="12">
        <f t="shared" si="186"/>
        <v>0</v>
      </c>
      <c r="NG7" s="28"/>
      <c r="NH7" s="29"/>
      <c r="NI7" s="12">
        <f t="shared" si="60"/>
        <v>0</v>
      </c>
      <c r="NJ7" s="11"/>
      <c r="NK7" s="12">
        <f t="shared" si="187"/>
        <v>0</v>
      </c>
      <c r="NM7" s="30">
        <v>1</v>
      </c>
      <c r="NN7" s="73">
        <v>45600</v>
      </c>
      <c r="NO7" s="12">
        <f t="shared" si="61"/>
        <v>45600</v>
      </c>
      <c r="NP7" s="11"/>
      <c r="NQ7" s="12">
        <f t="shared" si="188"/>
        <v>0</v>
      </c>
      <c r="NS7" s="31">
        <v>2</v>
      </c>
      <c r="NT7" s="50">
        <f>20000/2</f>
        <v>10000</v>
      </c>
      <c r="NU7" s="12">
        <f t="shared" si="62"/>
        <v>20000</v>
      </c>
      <c r="NV7" s="11"/>
      <c r="NW7" s="12">
        <f t="shared" si="189"/>
        <v>0</v>
      </c>
      <c r="NY7" s="30">
        <v>1</v>
      </c>
      <c r="NZ7" s="78">
        <v>25420</v>
      </c>
      <c r="OA7" s="12">
        <f t="shared" si="63"/>
        <v>25420</v>
      </c>
      <c r="OB7" s="11">
        <v>0.19</v>
      </c>
      <c r="OC7" s="12">
        <f t="shared" si="190"/>
        <v>4829.8</v>
      </c>
      <c r="OE7" s="30">
        <v>2</v>
      </c>
      <c r="OF7" s="74">
        <f>39600/2</f>
        <v>19800</v>
      </c>
      <c r="OG7" s="12">
        <f t="shared" si="64"/>
        <v>39600</v>
      </c>
      <c r="OH7" s="11"/>
      <c r="OI7" s="12">
        <f t="shared" si="191"/>
        <v>0</v>
      </c>
      <c r="OK7" s="1"/>
      <c r="OL7" s="3"/>
      <c r="OM7" s="12">
        <f t="shared" si="65"/>
        <v>0</v>
      </c>
      <c r="ON7" s="11"/>
      <c r="OO7" s="12">
        <f t="shared" si="192"/>
        <v>0</v>
      </c>
      <c r="OQ7" s="30">
        <v>1</v>
      </c>
      <c r="OR7" s="63">
        <v>104400</v>
      </c>
      <c r="OS7" s="12">
        <f t="shared" si="66"/>
        <v>104400</v>
      </c>
      <c r="OT7" s="11"/>
      <c r="OU7" s="12">
        <f t="shared" si="193"/>
        <v>0</v>
      </c>
      <c r="OW7" s="28">
        <v>1</v>
      </c>
      <c r="OX7" s="55">
        <v>37450</v>
      </c>
      <c r="OY7" s="12">
        <f t="shared" si="67"/>
        <v>37450</v>
      </c>
      <c r="OZ7" s="11"/>
      <c r="PA7" s="12">
        <f t="shared" si="194"/>
        <v>0</v>
      </c>
      <c r="PC7" s="30">
        <v>1</v>
      </c>
      <c r="PD7" s="48">
        <v>112250</v>
      </c>
      <c r="PE7" s="12">
        <f t="shared" si="68"/>
        <v>112250</v>
      </c>
      <c r="PF7" s="11"/>
      <c r="PG7" s="12">
        <f t="shared" si="195"/>
        <v>0</v>
      </c>
      <c r="PI7" s="30">
        <v>1</v>
      </c>
      <c r="PJ7" s="56">
        <v>86500</v>
      </c>
      <c r="PK7" s="12">
        <f t="shared" si="69"/>
        <v>86500</v>
      </c>
      <c r="PL7" s="11"/>
      <c r="PM7" s="12">
        <f t="shared" si="196"/>
        <v>0</v>
      </c>
      <c r="PO7" s="1"/>
      <c r="PP7" s="3"/>
      <c r="PQ7" s="12">
        <f t="shared" si="70"/>
        <v>0</v>
      </c>
      <c r="PR7" s="11"/>
      <c r="PS7" s="12">
        <f t="shared" si="197"/>
        <v>0</v>
      </c>
      <c r="PU7" s="30">
        <v>1</v>
      </c>
      <c r="PV7" s="58">
        <v>55450</v>
      </c>
      <c r="PW7" s="12">
        <f t="shared" si="71"/>
        <v>55450</v>
      </c>
      <c r="PX7" s="11"/>
      <c r="PY7" s="12">
        <f t="shared" si="198"/>
        <v>0</v>
      </c>
      <c r="QA7" s="1"/>
      <c r="QB7" s="3"/>
      <c r="QC7" s="12">
        <f t="shared" si="72"/>
        <v>0</v>
      </c>
      <c r="QD7" s="11"/>
      <c r="QE7" s="12">
        <f t="shared" si="199"/>
        <v>0</v>
      </c>
      <c r="QG7" s="30">
        <v>1</v>
      </c>
      <c r="QH7" s="60">
        <v>45950</v>
      </c>
      <c r="QI7" s="12">
        <f t="shared" si="73"/>
        <v>45950</v>
      </c>
      <c r="QJ7" s="11"/>
      <c r="QK7" s="12">
        <f t="shared" ref="QK7:QK13" si="260">+QI7*QJ7</f>
        <v>0</v>
      </c>
      <c r="QL7" s="27"/>
      <c r="QM7" s="1"/>
      <c r="QN7" s="3"/>
      <c r="QO7" s="12">
        <f t="shared" si="74"/>
        <v>0</v>
      </c>
      <c r="QP7" s="11"/>
      <c r="QQ7" s="12">
        <f t="shared" si="200"/>
        <v>0</v>
      </c>
      <c r="QS7" s="30">
        <v>1</v>
      </c>
      <c r="QT7" s="63">
        <v>347300</v>
      </c>
      <c r="QU7" s="12">
        <f t="shared" si="75"/>
        <v>347300</v>
      </c>
      <c r="QV7" s="11"/>
      <c r="QW7" s="12">
        <f t="shared" si="201"/>
        <v>0</v>
      </c>
      <c r="QY7" s="30">
        <v>1</v>
      </c>
      <c r="QZ7" s="53">
        <v>12000</v>
      </c>
      <c r="RA7" s="12">
        <f t="shared" si="76"/>
        <v>12000</v>
      </c>
      <c r="RB7" s="11"/>
      <c r="RC7" s="12">
        <f t="shared" si="202"/>
        <v>0</v>
      </c>
      <c r="RE7" s="30"/>
      <c r="RF7" s="53"/>
      <c r="RG7" s="12">
        <f t="shared" si="77"/>
        <v>0</v>
      </c>
      <c r="RH7" s="11"/>
      <c r="RI7" s="12">
        <f t="shared" si="203"/>
        <v>0</v>
      </c>
      <c r="RK7" s="1"/>
      <c r="RL7" s="3"/>
      <c r="RM7" s="12">
        <f t="shared" si="78"/>
        <v>0</v>
      </c>
      <c r="RN7" s="11"/>
      <c r="RO7" s="12">
        <f t="shared" si="204"/>
        <v>0</v>
      </c>
      <c r="RQ7" s="31">
        <v>1</v>
      </c>
      <c r="RR7" s="66">
        <v>220050</v>
      </c>
      <c r="RS7" s="12">
        <f t="shared" ref="RS7:RS34" si="261">+RQ7*RR7</f>
        <v>220050</v>
      </c>
      <c r="RT7" s="11"/>
      <c r="RU7" s="12">
        <f t="shared" si="205"/>
        <v>0</v>
      </c>
      <c r="RW7" s="30">
        <v>3</v>
      </c>
      <c r="RX7" s="68">
        <f>14100/3</f>
        <v>4700</v>
      </c>
      <c r="RY7" s="12">
        <f t="shared" si="80"/>
        <v>14100</v>
      </c>
      <c r="RZ7" s="11"/>
      <c r="SA7" s="12">
        <f t="shared" si="206"/>
        <v>0</v>
      </c>
      <c r="SC7" s="1"/>
      <c r="SD7" s="3"/>
      <c r="SE7" s="12">
        <f t="shared" si="81"/>
        <v>0</v>
      </c>
      <c r="SF7" s="11"/>
      <c r="SG7" s="12">
        <f t="shared" si="207"/>
        <v>0</v>
      </c>
      <c r="SI7" s="1"/>
      <c r="SJ7" s="3"/>
      <c r="SK7" s="12">
        <f t="shared" si="82"/>
        <v>0</v>
      </c>
      <c r="SL7" s="11"/>
      <c r="SM7" s="12">
        <f t="shared" ref="SM7:SM13" si="262">+SK7*SL7</f>
        <v>0</v>
      </c>
      <c r="SO7" s="30">
        <v>2</v>
      </c>
      <c r="SP7" s="79">
        <f>35900/2</f>
        <v>17950</v>
      </c>
      <c r="SQ7" s="12">
        <f t="shared" si="83"/>
        <v>35900</v>
      </c>
      <c r="SR7" s="11"/>
      <c r="SS7" s="12">
        <f t="shared" si="208"/>
        <v>0</v>
      </c>
      <c r="SV7" s="28"/>
      <c r="SW7" s="29"/>
      <c r="SX7" s="12">
        <f t="shared" si="84"/>
        <v>0</v>
      </c>
      <c r="SY7" s="11"/>
      <c r="SZ7" s="12">
        <f t="shared" si="209"/>
        <v>0</v>
      </c>
      <c r="TB7" s="30">
        <v>1</v>
      </c>
      <c r="TC7" s="48">
        <v>8800</v>
      </c>
      <c r="TD7" s="12">
        <f t="shared" si="85"/>
        <v>8800</v>
      </c>
      <c r="TE7" s="11"/>
      <c r="TF7" s="12">
        <f t="shared" si="210"/>
        <v>0</v>
      </c>
      <c r="TH7" s="28"/>
      <c r="TI7" s="29"/>
      <c r="TJ7" s="12">
        <f t="shared" si="86"/>
        <v>0</v>
      </c>
      <c r="TK7" s="11"/>
      <c r="TL7" s="12">
        <f t="shared" si="211"/>
        <v>0</v>
      </c>
      <c r="TN7" s="30">
        <v>1</v>
      </c>
      <c r="TO7" s="57">
        <v>33650</v>
      </c>
      <c r="TP7" s="12">
        <f t="shared" si="87"/>
        <v>33650</v>
      </c>
      <c r="TQ7" s="11"/>
      <c r="TR7" s="12">
        <f t="shared" si="212"/>
        <v>0</v>
      </c>
      <c r="TT7" s="28"/>
      <c r="TU7" s="29"/>
      <c r="TV7" s="12">
        <f t="shared" si="88"/>
        <v>0</v>
      </c>
      <c r="TW7" s="11"/>
      <c r="TX7" s="12">
        <f t="shared" si="213"/>
        <v>0</v>
      </c>
      <c r="TZ7" s="28"/>
      <c r="UA7" s="29"/>
      <c r="UB7" s="12">
        <f t="shared" si="89"/>
        <v>0</v>
      </c>
      <c r="UC7" s="11"/>
      <c r="UD7" s="12">
        <f t="shared" si="214"/>
        <v>0</v>
      </c>
      <c r="UF7" s="1"/>
      <c r="UG7" s="3"/>
      <c r="UH7" s="12">
        <f t="shared" si="90"/>
        <v>0</v>
      </c>
      <c r="UI7" s="11"/>
      <c r="UJ7" s="12">
        <f t="shared" si="215"/>
        <v>0</v>
      </c>
      <c r="UL7" s="1"/>
      <c r="UM7" s="3"/>
      <c r="UN7" s="12">
        <f t="shared" si="91"/>
        <v>0</v>
      </c>
      <c r="UO7" s="11"/>
      <c r="UP7" s="12">
        <f t="shared" si="216"/>
        <v>0</v>
      </c>
      <c r="UR7" s="30">
        <v>4</v>
      </c>
      <c r="US7" s="63">
        <v>57983.1</v>
      </c>
      <c r="UT7" s="12">
        <f t="shared" si="92"/>
        <v>231932.4</v>
      </c>
      <c r="UU7" s="11">
        <v>0.19</v>
      </c>
      <c r="UV7" s="12">
        <f t="shared" ref="UV7:UV13" si="263">+UT7*UU7</f>
        <v>44067.156000000003</v>
      </c>
      <c r="UX7" s="1"/>
      <c r="UY7" s="3"/>
      <c r="UZ7" s="12">
        <f t="shared" si="93"/>
        <v>0</v>
      </c>
      <c r="VA7" s="11"/>
      <c r="VB7" s="12">
        <f t="shared" si="217"/>
        <v>0</v>
      </c>
      <c r="VE7" s="30">
        <v>1</v>
      </c>
      <c r="VF7" s="85">
        <v>17900</v>
      </c>
      <c r="VG7" s="12">
        <f t="shared" si="94"/>
        <v>17900</v>
      </c>
      <c r="VH7" s="11"/>
      <c r="VI7" s="12">
        <f t="shared" si="218"/>
        <v>0</v>
      </c>
      <c r="VK7" s="30">
        <v>1</v>
      </c>
      <c r="VL7" s="87">
        <v>62250</v>
      </c>
      <c r="VM7" s="12">
        <f t="shared" si="95"/>
        <v>62250</v>
      </c>
      <c r="VN7" s="11"/>
      <c r="VO7" s="12">
        <f t="shared" si="219"/>
        <v>0</v>
      </c>
      <c r="VQ7" s="28"/>
      <c r="VR7" s="29"/>
      <c r="VS7" s="12">
        <f t="shared" si="96"/>
        <v>0</v>
      </c>
      <c r="VT7" s="11"/>
      <c r="VU7" s="12">
        <f t="shared" si="220"/>
        <v>0</v>
      </c>
      <c r="VW7" s="30">
        <v>1</v>
      </c>
      <c r="VX7" s="90">
        <v>49700</v>
      </c>
      <c r="VY7" s="12">
        <f t="shared" si="97"/>
        <v>49700</v>
      </c>
      <c r="VZ7" s="11"/>
      <c r="WA7" s="12">
        <f t="shared" si="221"/>
        <v>0</v>
      </c>
      <c r="WC7" s="30">
        <v>1</v>
      </c>
      <c r="WD7" s="93">
        <v>49950</v>
      </c>
      <c r="WE7" s="12">
        <f t="shared" si="98"/>
        <v>49950</v>
      </c>
      <c r="WF7" s="11"/>
      <c r="WG7" s="12">
        <f t="shared" si="222"/>
        <v>0</v>
      </c>
      <c r="WI7" s="30">
        <v>1</v>
      </c>
      <c r="WJ7" s="94">
        <v>31700</v>
      </c>
      <c r="WK7" s="12">
        <f t="shared" si="99"/>
        <v>31700</v>
      </c>
      <c r="WL7" s="11"/>
      <c r="WM7" s="12">
        <f t="shared" si="223"/>
        <v>0</v>
      </c>
      <c r="WO7" s="30">
        <v>1</v>
      </c>
      <c r="WP7" s="96">
        <v>39050</v>
      </c>
      <c r="WQ7" s="12">
        <f t="shared" si="100"/>
        <v>39050</v>
      </c>
      <c r="WR7" s="11"/>
      <c r="WS7" s="12">
        <f t="shared" si="224"/>
        <v>0</v>
      </c>
      <c r="WU7" s="28"/>
      <c r="WV7" s="29"/>
      <c r="WW7" s="12">
        <f t="shared" si="101"/>
        <v>0</v>
      </c>
      <c r="WX7" s="11"/>
      <c r="WY7" s="12">
        <f t="shared" si="225"/>
        <v>0</v>
      </c>
      <c r="XA7" s="30">
        <v>15</v>
      </c>
      <c r="XB7" s="98">
        <f>9000/15</f>
        <v>600</v>
      </c>
      <c r="XC7" s="12">
        <f t="shared" si="102"/>
        <v>9000</v>
      </c>
      <c r="XD7" s="11"/>
      <c r="XE7" s="12">
        <f t="shared" si="226"/>
        <v>0</v>
      </c>
      <c r="XG7" s="28"/>
      <c r="XH7" s="29"/>
      <c r="XI7" s="12">
        <f t="shared" si="103"/>
        <v>0</v>
      </c>
      <c r="XJ7" s="11"/>
      <c r="XK7" s="12">
        <f t="shared" si="227"/>
        <v>0</v>
      </c>
      <c r="XM7" s="30">
        <v>3</v>
      </c>
      <c r="XN7" s="89">
        <f>95700/3</f>
        <v>31900</v>
      </c>
      <c r="XO7" s="12">
        <f t="shared" si="104"/>
        <v>95700</v>
      </c>
      <c r="XP7" s="11"/>
      <c r="XQ7" s="12">
        <f t="shared" si="228"/>
        <v>0</v>
      </c>
      <c r="XS7" s="30">
        <v>3</v>
      </c>
      <c r="XT7" s="93">
        <f>53850/3</f>
        <v>17950</v>
      </c>
      <c r="XU7" s="12">
        <f t="shared" si="105"/>
        <v>53850</v>
      </c>
      <c r="XV7" s="11"/>
      <c r="XW7" s="12">
        <f t="shared" si="229"/>
        <v>0</v>
      </c>
      <c r="XY7" s="28"/>
      <c r="XZ7" s="29"/>
      <c r="YA7" s="12">
        <f t="shared" si="106"/>
        <v>0</v>
      </c>
      <c r="YB7" s="11"/>
      <c r="YC7" s="12">
        <f t="shared" si="230"/>
        <v>0</v>
      </c>
      <c r="YE7" s="30">
        <v>2</v>
      </c>
      <c r="YF7" s="102">
        <f>21000/2</f>
        <v>10500</v>
      </c>
      <c r="YG7" s="12">
        <f t="shared" si="107"/>
        <v>21000</v>
      </c>
      <c r="YH7" s="11"/>
      <c r="YI7" s="12">
        <f t="shared" si="231"/>
        <v>0</v>
      </c>
      <c r="YK7" s="30">
        <v>1</v>
      </c>
      <c r="YL7" s="103">
        <v>93000</v>
      </c>
      <c r="YM7" s="12">
        <f t="shared" si="108"/>
        <v>93000</v>
      </c>
      <c r="YN7" s="11"/>
      <c r="YO7" s="12">
        <f t="shared" si="232"/>
        <v>0</v>
      </c>
      <c r="YQ7" s="28"/>
      <c r="YR7" s="29"/>
      <c r="YS7" s="12">
        <f t="shared" si="109"/>
        <v>0</v>
      </c>
      <c r="YT7" s="11"/>
      <c r="YU7" s="12">
        <f t="shared" si="233"/>
        <v>0</v>
      </c>
      <c r="YW7" s="28"/>
      <c r="YX7" s="29"/>
      <c r="YY7" s="12">
        <f t="shared" si="110"/>
        <v>0</v>
      </c>
      <c r="YZ7" s="11"/>
      <c r="ZA7" s="12">
        <f t="shared" si="234"/>
        <v>0</v>
      </c>
      <c r="ZC7" s="30">
        <v>2</v>
      </c>
      <c r="ZD7" s="106">
        <f>100700/2</f>
        <v>50350</v>
      </c>
      <c r="ZE7" s="12">
        <f t="shared" si="111"/>
        <v>100700</v>
      </c>
      <c r="ZF7" s="11"/>
      <c r="ZG7" s="12">
        <f t="shared" si="235"/>
        <v>0</v>
      </c>
      <c r="ZI7" s="30">
        <v>1</v>
      </c>
      <c r="ZJ7" s="107">
        <v>5500</v>
      </c>
      <c r="ZK7" s="12">
        <f t="shared" si="112"/>
        <v>5500</v>
      </c>
      <c r="ZL7" s="11"/>
      <c r="ZM7" s="12">
        <f t="shared" si="236"/>
        <v>0</v>
      </c>
      <c r="ZO7" s="30">
        <v>1</v>
      </c>
      <c r="ZP7" s="94">
        <v>40000</v>
      </c>
      <c r="ZQ7" s="12">
        <f t="shared" si="113"/>
        <v>40000</v>
      </c>
      <c r="ZR7" s="11"/>
      <c r="ZS7" s="12">
        <f t="shared" si="237"/>
        <v>0</v>
      </c>
      <c r="ZU7" s="30">
        <v>1</v>
      </c>
      <c r="ZV7" s="108">
        <v>49700</v>
      </c>
      <c r="ZW7" s="12">
        <f t="shared" si="114"/>
        <v>49700</v>
      </c>
      <c r="ZX7" s="11"/>
      <c r="ZY7" s="12">
        <f t="shared" si="238"/>
        <v>0</v>
      </c>
      <c r="AAA7" s="30">
        <v>1</v>
      </c>
      <c r="AAB7" s="96">
        <v>32950</v>
      </c>
      <c r="AAC7" s="12">
        <f t="shared" si="115"/>
        <v>32950</v>
      </c>
      <c r="AAD7" s="11"/>
      <c r="AAE7" s="12">
        <f t="shared" si="239"/>
        <v>0</v>
      </c>
      <c r="AAG7" s="30">
        <v>1</v>
      </c>
      <c r="AAH7" s="110">
        <v>27750</v>
      </c>
      <c r="AAI7" s="12">
        <f t="shared" si="116"/>
        <v>27750</v>
      </c>
      <c r="AAJ7" s="11"/>
      <c r="AAK7" s="12">
        <f t="shared" si="240"/>
        <v>0</v>
      </c>
      <c r="AAM7" s="30">
        <v>1</v>
      </c>
      <c r="AAN7" s="112">
        <v>39050</v>
      </c>
      <c r="AAO7" s="12">
        <f t="shared" si="117"/>
        <v>39050</v>
      </c>
      <c r="AAP7" s="11"/>
      <c r="AAQ7" s="12">
        <f t="shared" si="241"/>
        <v>0</v>
      </c>
      <c r="AAS7" s="30">
        <v>1</v>
      </c>
      <c r="AAT7" s="98">
        <v>35850</v>
      </c>
      <c r="AAU7" s="12">
        <f t="shared" si="118"/>
        <v>35850</v>
      </c>
      <c r="AAV7" s="11"/>
      <c r="AAW7" s="12">
        <f t="shared" si="242"/>
        <v>0</v>
      </c>
      <c r="AAY7" s="30">
        <v>1</v>
      </c>
      <c r="AAZ7" s="113">
        <v>90950</v>
      </c>
      <c r="ABA7" s="12">
        <f t="shared" si="119"/>
        <v>90950</v>
      </c>
      <c r="ABB7" s="11"/>
      <c r="ABC7" s="12">
        <f t="shared" si="243"/>
        <v>0</v>
      </c>
      <c r="ABE7" s="30">
        <v>1</v>
      </c>
      <c r="ABF7" s="115">
        <v>198250</v>
      </c>
      <c r="ABG7" s="12">
        <f t="shared" si="120"/>
        <v>198250</v>
      </c>
      <c r="ABH7" s="11"/>
      <c r="ABI7" s="12">
        <f t="shared" si="244"/>
        <v>0</v>
      </c>
      <c r="ABK7" s="30">
        <v>2</v>
      </c>
      <c r="ABL7" s="116">
        <f>96000/2</f>
        <v>48000</v>
      </c>
      <c r="ABM7" s="12">
        <f t="shared" si="121"/>
        <v>96000</v>
      </c>
      <c r="ABN7" s="11"/>
      <c r="ABO7" s="12">
        <f t="shared" si="245"/>
        <v>0</v>
      </c>
      <c r="ABQ7" s="28"/>
      <c r="ABR7" s="29"/>
      <c r="ABS7" s="12">
        <f t="shared" si="122"/>
        <v>0</v>
      </c>
      <c r="ABT7" s="11"/>
      <c r="ABU7" s="12">
        <f t="shared" si="246"/>
        <v>0</v>
      </c>
      <c r="ABW7" s="28"/>
      <c r="ABX7" s="29"/>
      <c r="ABY7" s="12">
        <f t="shared" si="123"/>
        <v>0</v>
      </c>
      <c r="ABZ7" s="11"/>
      <c r="ACA7" s="12">
        <f t="shared" si="247"/>
        <v>0</v>
      </c>
      <c r="ACC7" s="28"/>
      <c r="ACD7" s="29"/>
      <c r="ACE7" s="12">
        <f t="shared" si="124"/>
        <v>0</v>
      </c>
      <c r="ACF7" s="11"/>
      <c r="ACG7" s="12">
        <f t="shared" si="248"/>
        <v>0</v>
      </c>
      <c r="ACI7" s="28"/>
      <c r="ACJ7" s="29"/>
      <c r="ACK7" s="12">
        <f t="shared" si="125"/>
        <v>0</v>
      </c>
      <c r="ACL7" s="11"/>
      <c r="ACM7" s="12">
        <f t="shared" si="249"/>
        <v>0</v>
      </c>
      <c r="ACO7" s="28"/>
      <c r="ACP7" s="29"/>
      <c r="ACQ7" s="12">
        <f t="shared" si="126"/>
        <v>0</v>
      </c>
      <c r="ACR7" s="11"/>
      <c r="ACS7" s="12">
        <f t="shared" si="250"/>
        <v>0</v>
      </c>
      <c r="ACU7" s="28"/>
      <c r="ACV7" s="29"/>
      <c r="ACW7" s="12">
        <f t="shared" si="127"/>
        <v>0</v>
      </c>
      <c r="ACX7" s="11"/>
      <c r="ACY7" s="12">
        <f t="shared" si="251"/>
        <v>0</v>
      </c>
      <c r="ADA7" s="28"/>
      <c r="ADB7" s="29"/>
      <c r="ADC7" s="12">
        <f t="shared" si="128"/>
        <v>0</v>
      </c>
      <c r="ADD7" s="11"/>
      <c r="ADE7" s="12">
        <f t="shared" si="252"/>
        <v>0</v>
      </c>
      <c r="ADG7" s="28"/>
      <c r="ADH7" s="29"/>
      <c r="ADI7" s="12">
        <f t="shared" si="129"/>
        <v>0</v>
      </c>
      <c r="ADJ7" s="11"/>
      <c r="ADK7" s="12">
        <f t="shared" si="253"/>
        <v>0</v>
      </c>
    </row>
    <row r="8" spans="1:791" x14ac:dyDescent="0.25">
      <c r="B8" s="34">
        <v>1</v>
      </c>
      <c r="C8" s="35">
        <v>125350</v>
      </c>
      <c r="D8" s="12">
        <f t="shared" si="130"/>
        <v>125350</v>
      </c>
      <c r="E8" s="11"/>
      <c r="F8" s="12">
        <f t="shared" si="131"/>
        <v>0</v>
      </c>
      <c r="H8" s="1"/>
      <c r="I8" s="3"/>
      <c r="J8" s="12">
        <f t="shared" si="0"/>
        <v>0</v>
      </c>
      <c r="K8" s="11"/>
      <c r="L8" s="12">
        <f t="shared" si="132"/>
        <v>0</v>
      </c>
      <c r="N8" s="34">
        <v>12</v>
      </c>
      <c r="O8" s="38">
        <f>15600/12</f>
        <v>1300</v>
      </c>
      <c r="P8" s="12">
        <f t="shared" si="1"/>
        <v>15600</v>
      </c>
      <c r="Q8" s="11"/>
      <c r="R8" s="12">
        <f t="shared" si="133"/>
        <v>0</v>
      </c>
      <c r="T8" s="28">
        <v>2</v>
      </c>
      <c r="U8" s="39">
        <v>24200</v>
      </c>
      <c r="V8" s="12">
        <f t="shared" si="2"/>
        <v>48400</v>
      </c>
      <c r="W8" s="11"/>
      <c r="X8" s="12">
        <f t="shared" si="134"/>
        <v>0</v>
      </c>
      <c r="Y8" s="27"/>
      <c r="Z8" s="28">
        <v>2</v>
      </c>
      <c r="AA8" s="40">
        <f>69100/2</f>
        <v>34550</v>
      </c>
      <c r="AB8" s="12">
        <f t="shared" si="3"/>
        <v>69100</v>
      </c>
      <c r="AC8" s="11"/>
      <c r="AD8" s="12">
        <f t="shared" si="135"/>
        <v>0</v>
      </c>
      <c r="AF8" s="1"/>
      <c r="AG8" s="3"/>
      <c r="AH8" s="12">
        <f t="shared" si="4"/>
        <v>0</v>
      </c>
      <c r="AI8" s="11"/>
      <c r="AJ8" s="12">
        <f t="shared" si="136"/>
        <v>0</v>
      </c>
      <c r="AL8" s="28">
        <v>1</v>
      </c>
      <c r="AM8" s="42">
        <v>45100</v>
      </c>
      <c r="AN8" s="12">
        <f t="shared" si="5"/>
        <v>45100</v>
      </c>
      <c r="AO8" s="11"/>
      <c r="AP8" s="12">
        <f t="shared" si="137"/>
        <v>0</v>
      </c>
      <c r="AR8" s="1"/>
      <c r="AS8" s="3"/>
      <c r="AT8" s="12">
        <f t="shared" si="6"/>
        <v>0</v>
      </c>
      <c r="AU8" s="11"/>
      <c r="AV8" s="12">
        <f t="shared" si="138"/>
        <v>0</v>
      </c>
      <c r="AX8" s="28">
        <v>1</v>
      </c>
      <c r="AY8" s="44">
        <v>19150</v>
      </c>
      <c r="AZ8" s="12">
        <f t="shared" si="7"/>
        <v>19150</v>
      </c>
      <c r="BA8" s="11"/>
      <c r="BB8" s="12">
        <f t="shared" si="139"/>
        <v>0</v>
      </c>
      <c r="BD8" s="1"/>
      <c r="BE8" s="3"/>
      <c r="BF8" s="12">
        <f t="shared" si="8"/>
        <v>0</v>
      </c>
      <c r="BG8" s="11"/>
      <c r="BH8" s="12">
        <f t="shared" si="140"/>
        <v>0</v>
      </c>
      <c r="BJ8" s="1"/>
      <c r="BK8" s="3"/>
      <c r="BL8" s="12">
        <f t="shared" si="9"/>
        <v>0</v>
      </c>
      <c r="BM8" s="11"/>
      <c r="BN8" s="12">
        <f t="shared" si="141"/>
        <v>0</v>
      </c>
      <c r="BP8" s="31">
        <v>90</v>
      </c>
      <c r="BQ8" s="47">
        <f>36000/90</f>
        <v>400</v>
      </c>
      <c r="BR8" s="12">
        <f t="shared" si="10"/>
        <v>36000</v>
      </c>
      <c r="BS8" s="11"/>
      <c r="BT8" s="12">
        <f t="shared" si="254"/>
        <v>0</v>
      </c>
      <c r="BU8" s="27"/>
      <c r="BV8" s="1"/>
      <c r="BW8" s="3"/>
      <c r="BX8" s="12">
        <f t="shared" si="11"/>
        <v>0</v>
      </c>
      <c r="BY8" s="11"/>
      <c r="BZ8" s="12">
        <f t="shared" si="142"/>
        <v>0</v>
      </c>
      <c r="CB8" s="31">
        <v>1</v>
      </c>
      <c r="CC8" s="50">
        <v>65000</v>
      </c>
      <c r="CD8" s="12">
        <f t="shared" si="12"/>
        <v>65000</v>
      </c>
      <c r="CE8" s="11"/>
      <c r="CF8" s="12">
        <f t="shared" si="143"/>
        <v>0</v>
      </c>
      <c r="CH8" s="1"/>
      <c r="CI8" s="3"/>
      <c r="CJ8" s="12">
        <f t="shared" si="13"/>
        <v>0</v>
      </c>
      <c r="CK8" s="11"/>
      <c r="CL8" s="12">
        <f t="shared" si="144"/>
        <v>0</v>
      </c>
      <c r="CN8" s="28">
        <v>10</v>
      </c>
      <c r="CO8" s="52">
        <f>6000/10</f>
        <v>600</v>
      </c>
      <c r="CP8" s="12">
        <f t="shared" si="14"/>
        <v>6000</v>
      </c>
      <c r="CQ8" s="11"/>
      <c r="CR8" s="12">
        <f t="shared" si="145"/>
        <v>0</v>
      </c>
      <c r="CT8" s="1"/>
      <c r="CU8" s="3"/>
      <c r="CV8" s="12">
        <f t="shared" si="15"/>
        <v>0</v>
      </c>
      <c r="CW8" s="11"/>
      <c r="CX8" s="12">
        <f t="shared" si="146"/>
        <v>0</v>
      </c>
      <c r="CZ8" s="28">
        <v>1</v>
      </c>
      <c r="DA8" s="54">
        <v>23700</v>
      </c>
      <c r="DB8" s="12">
        <f t="shared" si="16"/>
        <v>23700</v>
      </c>
      <c r="DC8" s="11"/>
      <c r="DD8" s="12">
        <f t="shared" si="147"/>
        <v>0</v>
      </c>
      <c r="DF8" s="28">
        <v>4</v>
      </c>
      <c r="DG8" s="55">
        <f>553600/4</f>
        <v>138400</v>
      </c>
      <c r="DH8" s="12">
        <f t="shared" si="17"/>
        <v>553600</v>
      </c>
      <c r="DI8" s="11"/>
      <c r="DJ8" s="12">
        <f t="shared" si="148"/>
        <v>0</v>
      </c>
      <c r="DL8" s="1"/>
      <c r="DM8" s="3"/>
      <c r="DN8" s="12">
        <f t="shared" si="18"/>
        <v>0</v>
      </c>
      <c r="DO8" s="11"/>
      <c r="DP8" s="12">
        <f t="shared" si="149"/>
        <v>0</v>
      </c>
      <c r="DR8" s="1"/>
      <c r="DS8" s="3"/>
      <c r="DT8" s="12">
        <f t="shared" si="19"/>
        <v>0</v>
      </c>
      <c r="DU8" s="11"/>
      <c r="DV8" s="12">
        <f t="shared" si="255"/>
        <v>0</v>
      </c>
      <c r="DX8" s="1"/>
      <c r="DY8" s="3"/>
      <c r="DZ8" s="12">
        <f t="shared" si="20"/>
        <v>0</v>
      </c>
      <c r="EA8" s="11"/>
      <c r="EB8" s="12">
        <f t="shared" si="150"/>
        <v>0</v>
      </c>
      <c r="EE8" s="28"/>
      <c r="EF8" s="29"/>
      <c r="EG8" s="12">
        <f t="shared" si="21"/>
        <v>0</v>
      </c>
      <c r="EH8" s="11"/>
      <c r="EI8" s="12">
        <f t="shared" si="151"/>
        <v>0</v>
      </c>
      <c r="EK8" s="28"/>
      <c r="EL8" s="29"/>
      <c r="EM8" s="12">
        <f t="shared" si="22"/>
        <v>0</v>
      </c>
      <c r="EN8" s="11"/>
      <c r="EO8" s="12">
        <f t="shared" si="152"/>
        <v>0</v>
      </c>
      <c r="EQ8" s="28">
        <v>1</v>
      </c>
      <c r="ER8" s="60">
        <v>110300</v>
      </c>
      <c r="ES8" s="12">
        <f t="shared" si="23"/>
        <v>110300</v>
      </c>
      <c r="ET8" s="11"/>
      <c r="EU8" s="12">
        <f t="shared" si="153"/>
        <v>0</v>
      </c>
      <c r="EW8" s="28">
        <v>1</v>
      </c>
      <c r="EX8" s="61">
        <v>32700</v>
      </c>
      <c r="EY8" s="12">
        <f t="shared" si="24"/>
        <v>32700</v>
      </c>
      <c r="EZ8" s="11"/>
      <c r="FA8" s="12">
        <f t="shared" si="154"/>
        <v>0</v>
      </c>
      <c r="FC8" s="62">
        <v>1</v>
      </c>
      <c r="FD8" s="63">
        <v>42400</v>
      </c>
      <c r="FE8" s="12">
        <f t="shared" si="25"/>
        <v>42400</v>
      </c>
      <c r="FF8" s="11"/>
      <c r="FG8" s="12">
        <f t="shared" si="155"/>
        <v>0</v>
      </c>
      <c r="FI8" s="28"/>
      <c r="FJ8" s="29"/>
      <c r="FK8" s="12">
        <f t="shared" si="26"/>
        <v>0</v>
      </c>
      <c r="FL8" s="11"/>
      <c r="FM8" s="12">
        <f t="shared" si="156"/>
        <v>0</v>
      </c>
      <c r="FO8" s="1"/>
      <c r="FP8" s="3"/>
      <c r="FQ8" s="12">
        <f t="shared" si="27"/>
        <v>0</v>
      </c>
      <c r="FR8" s="11"/>
      <c r="FS8" s="12">
        <f t="shared" si="157"/>
        <v>0</v>
      </c>
      <c r="FU8" s="1"/>
      <c r="FV8" s="3"/>
      <c r="FW8" s="12">
        <f t="shared" si="28"/>
        <v>0</v>
      </c>
      <c r="FX8" s="11"/>
      <c r="FY8" s="12">
        <f t="shared" si="158"/>
        <v>0</v>
      </c>
      <c r="GA8" s="28">
        <v>1</v>
      </c>
      <c r="GB8" s="66">
        <v>106950</v>
      </c>
      <c r="GC8" s="12">
        <f t="shared" si="29"/>
        <v>106950</v>
      </c>
      <c r="GD8" s="11"/>
      <c r="GE8" s="12">
        <f t="shared" si="159"/>
        <v>0</v>
      </c>
      <c r="GF8" s="27"/>
      <c r="GG8" s="1"/>
      <c r="GH8" s="3"/>
      <c r="GI8" s="12">
        <f t="shared" si="30"/>
        <v>0</v>
      </c>
      <c r="GJ8" s="11"/>
      <c r="GK8" s="12">
        <f t="shared" si="160"/>
        <v>0</v>
      </c>
      <c r="GM8" s="28">
        <v>1</v>
      </c>
      <c r="GN8" s="51">
        <v>91000</v>
      </c>
      <c r="GO8" s="12">
        <f t="shared" si="31"/>
        <v>91000</v>
      </c>
      <c r="GP8" s="11"/>
      <c r="GQ8" s="12">
        <f t="shared" si="161"/>
        <v>0</v>
      </c>
      <c r="GS8" s="1"/>
      <c r="GT8" s="3"/>
      <c r="GU8" s="12">
        <f t="shared" si="32"/>
        <v>0</v>
      </c>
      <c r="GV8" s="11"/>
      <c r="GW8" s="12">
        <f t="shared" si="162"/>
        <v>0</v>
      </c>
      <c r="GY8" s="1"/>
      <c r="GZ8" s="3"/>
      <c r="HA8" s="12">
        <f t="shared" si="33"/>
        <v>0</v>
      </c>
      <c r="HB8" s="11"/>
      <c r="HC8" s="12">
        <f t="shared" si="163"/>
        <v>0</v>
      </c>
      <c r="HE8" s="1"/>
      <c r="HF8" s="3"/>
      <c r="HG8" s="12">
        <f t="shared" si="34"/>
        <v>0</v>
      </c>
      <c r="HH8" s="11"/>
      <c r="HI8" s="12">
        <f t="shared" si="164"/>
        <v>0</v>
      </c>
      <c r="HK8" s="1"/>
      <c r="HL8" s="3"/>
      <c r="HM8" s="12">
        <f t="shared" si="35"/>
        <v>0</v>
      </c>
      <c r="HN8" s="11"/>
      <c r="HO8" s="12">
        <f t="shared" si="165"/>
        <v>0</v>
      </c>
      <c r="HQ8" s="1"/>
      <c r="HR8" s="3"/>
      <c r="HS8" s="12">
        <f t="shared" si="36"/>
        <v>0</v>
      </c>
      <c r="HT8" s="11"/>
      <c r="HU8" s="12">
        <f t="shared" si="166"/>
        <v>0</v>
      </c>
      <c r="HW8" s="1"/>
      <c r="HX8" s="3"/>
      <c r="HY8" s="12">
        <f t="shared" si="37"/>
        <v>0</v>
      </c>
      <c r="HZ8" s="11"/>
      <c r="IA8" s="12">
        <f t="shared" si="256"/>
        <v>0</v>
      </c>
      <c r="IB8" s="27"/>
      <c r="IC8" s="1"/>
      <c r="ID8" s="3"/>
      <c r="IE8" s="12">
        <f t="shared" si="38"/>
        <v>0</v>
      </c>
      <c r="IF8" s="11"/>
      <c r="IG8" s="12">
        <f t="shared" si="167"/>
        <v>0</v>
      </c>
      <c r="II8" s="28">
        <v>1</v>
      </c>
      <c r="IJ8" s="51">
        <v>47150</v>
      </c>
      <c r="IK8" s="12">
        <f t="shared" si="39"/>
        <v>47150</v>
      </c>
      <c r="IL8" s="11"/>
      <c r="IM8" s="12">
        <f t="shared" si="168"/>
        <v>0</v>
      </c>
      <c r="IO8" s="1"/>
      <c r="IP8" s="3"/>
      <c r="IQ8" s="12">
        <f t="shared" si="40"/>
        <v>0</v>
      </c>
      <c r="IR8" s="11"/>
      <c r="IS8" s="12">
        <f t="shared" si="169"/>
        <v>0</v>
      </c>
      <c r="IU8" s="1"/>
      <c r="IV8" s="3"/>
      <c r="IW8" s="12">
        <f t="shared" si="41"/>
        <v>0</v>
      </c>
      <c r="IX8" s="11"/>
      <c r="IY8" s="12">
        <f t="shared" si="170"/>
        <v>0</v>
      </c>
      <c r="JA8" s="28">
        <v>1</v>
      </c>
      <c r="JB8" s="76">
        <v>188300</v>
      </c>
      <c r="JC8" s="12">
        <f t="shared" si="42"/>
        <v>188300</v>
      </c>
      <c r="JD8" s="11"/>
      <c r="JE8" s="12">
        <f t="shared" si="171"/>
        <v>0</v>
      </c>
      <c r="JG8" s="31">
        <v>1</v>
      </c>
      <c r="JH8" s="48">
        <v>182350</v>
      </c>
      <c r="JI8" s="12">
        <f t="shared" si="257"/>
        <v>182350</v>
      </c>
      <c r="JJ8" s="11"/>
      <c r="JK8" s="12">
        <f t="shared" si="172"/>
        <v>0</v>
      </c>
      <c r="JM8" s="1"/>
      <c r="JN8" s="3"/>
      <c r="JO8" s="12">
        <f t="shared" si="44"/>
        <v>0</v>
      </c>
      <c r="JP8" s="11"/>
      <c r="JQ8" s="12">
        <f t="shared" si="173"/>
        <v>0</v>
      </c>
      <c r="JS8" s="30">
        <v>2</v>
      </c>
      <c r="JT8" s="57">
        <f>14000/2</f>
        <v>7000</v>
      </c>
      <c r="JU8" s="12">
        <f t="shared" si="45"/>
        <v>14000</v>
      </c>
      <c r="JV8" s="11"/>
      <c r="JW8" s="12">
        <f t="shared" si="174"/>
        <v>0</v>
      </c>
      <c r="JY8" s="1"/>
      <c r="JZ8" s="3"/>
      <c r="KA8" s="12">
        <f t="shared" si="46"/>
        <v>0</v>
      </c>
      <c r="KB8" s="11"/>
      <c r="KC8" s="12">
        <f t="shared" si="258"/>
        <v>0</v>
      </c>
      <c r="KE8" s="1"/>
      <c r="KF8" s="3"/>
      <c r="KG8" s="12">
        <f t="shared" si="47"/>
        <v>0</v>
      </c>
      <c r="KH8" s="11"/>
      <c r="KI8" s="12">
        <f t="shared" si="175"/>
        <v>0</v>
      </c>
      <c r="KL8" s="30">
        <v>1</v>
      </c>
      <c r="KM8" s="60">
        <v>14000</v>
      </c>
      <c r="KN8" s="12">
        <f t="shared" si="48"/>
        <v>14000</v>
      </c>
      <c r="KO8" s="11"/>
      <c r="KP8" s="12">
        <f t="shared" si="176"/>
        <v>0</v>
      </c>
      <c r="KR8" s="30"/>
      <c r="KS8" s="55"/>
      <c r="KT8" s="12">
        <f t="shared" si="49"/>
        <v>0</v>
      </c>
      <c r="KU8" s="11"/>
      <c r="KV8" s="12">
        <f t="shared" si="177"/>
        <v>0</v>
      </c>
      <c r="KX8" s="28"/>
      <c r="KY8" s="29"/>
      <c r="KZ8" s="12">
        <f t="shared" si="50"/>
        <v>0</v>
      </c>
      <c r="LA8" s="11"/>
      <c r="LB8" s="12">
        <f t="shared" si="178"/>
        <v>0</v>
      </c>
      <c r="LD8" s="30">
        <v>1</v>
      </c>
      <c r="LE8" s="53">
        <v>31950</v>
      </c>
      <c r="LF8" s="12">
        <f t="shared" si="51"/>
        <v>31950</v>
      </c>
      <c r="LG8" s="11"/>
      <c r="LH8" s="12">
        <f t="shared" si="179"/>
        <v>0</v>
      </c>
      <c r="LJ8" s="28"/>
      <c r="LK8" s="29"/>
      <c r="LL8" s="12">
        <f t="shared" si="52"/>
        <v>0</v>
      </c>
      <c r="LM8" s="11"/>
      <c r="LN8" s="12">
        <f t="shared" si="180"/>
        <v>0</v>
      </c>
      <c r="LP8" s="31">
        <v>2</v>
      </c>
      <c r="LQ8" s="66">
        <f>236200/2</f>
        <v>118100</v>
      </c>
      <c r="LR8" s="12">
        <f t="shared" si="53"/>
        <v>236200</v>
      </c>
      <c r="LS8" s="11"/>
      <c r="LT8" s="12">
        <f t="shared" si="181"/>
        <v>0</v>
      </c>
      <c r="LV8" s="1"/>
      <c r="LW8" s="3"/>
      <c r="LX8" s="12">
        <f t="shared" si="54"/>
        <v>0</v>
      </c>
      <c r="LY8" s="11"/>
      <c r="LZ8" s="12">
        <f t="shared" si="182"/>
        <v>0</v>
      </c>
      <c r="MB8" s="1"/>
      <c r="MC8" s="3"/>
      <c r="MD8" s="12">
        <f t="shared" si="55"/>
        <v>0</v>
      </c>
      <c r="ME8" s="11"/>
      <c r="MF8" s="12">
        <f t="shared" si="259"/>
        <v>0</v>
      </c>
      <c r="MH8" s="1"/>
      <c r="MI8" s="3"/>
      <c r="MJ8" s="12">
        <f t="shared" si="56"/>
        <v>0</v>
      </c>
      <c r="MK8" s="11"/>
      <c r="ML8" s="12">
        <f t="shared" si="183"/>
        <v>0</v>
      </c>
      <c r="MO8" s="28"/>
      <c r="MP8" s="29"/>
      <c r="MQ8" s="12">
        <f t="shared" si="57"/>
        <v>0</v>
      </c>
      <c r="MR8" s="11"/>
      <c r="MS8" s="12">
        <f t="shared" si="184"/>
        <v>0</v>
      </c>
      <c r="MU8" s="28"/>
      <c r="MV8" s="29"/>
      <c r="MW8" s="12">
        <f t="shared" si="58"/>
        <v>0</v>
      </c>
      <c r="MX8" s="11"/>
      <c r="MY8" s="12">
        <f t="shared" si="185"/>
        <v>0</v>
      </c>
      <c r="NA8" s="30">
        <v>1</v>
      </c>
      <c r="NB8" s="72">
        <v>38000</v>
      </c>
      <c r="NC8" s="12">
        <f t="shared" si="59"/>
        <v>38000</v>
      </c>
      <c r="ND8" s="11"/>
      <c r="NE8" s="12">
        <f t="shared" si="186"/>
        <v>0</v>
      </c>
      <c r="NG8" s="28"/>
      <c r="NH8" s="29"/>
      <c r="NI8" s="12">
        <f t="shared" si="60"/>
        <v>0</v>
      </c>
      <c r="NJ8" s="11"/>
      <c r="NK8" s="12">
        <f t="shared" si="187"/>
        <v>0</v>
      </c>
      <c r="NM8" s="30">
        <v>1</v>
      </c>
      <c r="NN8" s="73">
        <v>20450</v>
      </c>
      <c r="NO8" s="12">
        <f t="shared" si="61"/>
        <v>20450</v>
      </c>
      <c r="NP8" s="11"/>
      <c r="NQ8" s="12">
        <f t="shared" si="188"/>
        <v>0</v>
      </c>
      <c r="NS8" s="30">
        <v>1</v>
      </c>
      <c r="NT8" s="50">
        <v>33900</v>
      </c>
      <c r="NU8" s="12">
        <f t="shared" si="62"/>
        <v>33900</v>
      </c>
      <c r="NV8" s="11"/>
      <c r="NW8" s="12">
        <f t="shared" si="189"/>
        <v>0</v>
      </c>
      <c r="NY8" s="30">
        <v>1</v>
      </c>
      <c r="NZ8" s="78">
        <v>115800</v>
      </c>
      <c r="OA8" s="12">
        <f t="shared" si="63"/>
        <v>115800</v>
      </c>
      <c r="OB8" s="11"/>
      <c r="OC8" s="12">
        <f t="shared" si="190"/>
        <v>0</v>
      </c>
      <c r="OE8" s="30">
        <v>1</v>
      </c>
      <c r="OF8" s="74">
        <v>5500</v>
      </c>
      <c r="OG8" s="12">
        <f t="shared" si="64"/>
        <v>5500</v>
      </c>
      <c r="OH8" s="11"/>
      <c r="OI8" s="12">
        <f t="shared" si="191"/>
        <v>0</v>
      </c>
      <c r="OK8" s="1"/>
      <c r="OL8" s="3"/>
      <c r="OM8" s="12">
        <f t="shared" si="65"/>
        <v>0</v>
      </c>
      <c r="ON8" s="11"/>
      <c r="OO8" s="12">
        <f t="shared" si="192"/>
        <v>0</v>
      </c>
      <c r="OP8" s="27"/>
      <c r="OQ8" s="30">
        <v>1</v>
      </c>
      <c r="OR8" s="63">
        <v>14600</v>
      </c>
      <c r="OS8" s="12">
        <f t="shared" si="66"/>
        <v>14600</v>
      </c>
      <c r="OT8" s="11"/>
      <c r="OU8" s="12">
        <f t="shared" si="193"/>
        <v>0</v>
      </c>
      <c r="OW8" s="30">
        <v>1</v>
      </c>
      <c r="OX8" s="55">
        <v>57000</v>
      </c>
      <c r="OY8" s="12">
        <f t="shared" si="67"/>
        <v>57000</v>
      </c>
      <c r="OZ8" s="11"/>
      <c r="PA8" s="12">
        <f t="shared" si="194"/>
        <v>0</v>
      </c>
      <c r="PC8" s="30">
        <v>1</v>
      </c>
      <c r="PD8" s="48">
        <v>194300</v>
      </c>
      <c r="PE8" s="12">
        <f t="shared" si="68"/>
        <v>194300</v>
      </c>
      <c r="PF8" s="11"/>
      <c r="PG8" s="12">
        <f t="shared" si="195"/>
        <v>0</v>
      </c>
      <c r="PI8" s="1"/>
      <c r="PJ8" s="3"/>
      <c r="PK8" s="12">
        <f t="shared" si="69"/>
        <v>0</v>
      </c>
      <c r="PL8" s="11"/>
      <c r="PM8" s="12">
        <f t="shared" si="196"/>
        <v>0</v>
      </c>
      <c r="PO8" s="1"/>
      <c r="PP8" s="3"/>
      <c r="PQ8" s="12">
        <f t="shared" si="70"/>
        <v>0</v>
      </c>
      <c r="PR8" s="11"/>
      <c r="PS8" s="12">
        <f t="shared" si="197"/>
        <v>0</v>
      </c>
      <c r="PU8" s="30">
        <v>5</v>
      </c>
      <c r="PV8" s="58">
        <f>71500/5</f>
        <v>14300</v>
      </c>
      <c r="PW8" s="12">
        <f t="shared" si="71"/>
        <v>71500</v>
      </c>
      <c r="PX8" s="11"/>
      <c r="PY8" s="12">
        <f t="shared" si="198"/>
        <v>0</v>
      </c>
      <c r="QA8" s="1"/>
      <c r="QB8" s="3"/>
      <c r="QC8" s="12">
        <f t="shared" si="72"/>
        <v>0</v>
      </c>
      <c r="QD8" s="11"/>
      <c r="QE8" s="12">
        <f t="shared" si="199"/>
        <v>0</v>
      </c>
      <c r="QG8" s="30">
        <v>1</v>
      </c>
      <c r="QH8" s="60">
        <v>8450</v>
      </c>
      <c r="QI8" s="12">
        <f t="shared" si="73"/>
        <v>8450</v>
      </c>
      <c r="QJ8" s="11"/>
      <c r="QK8" s="12">
        <f t="shared" si="260"/>
        <v>0</v>
      </c>
      <c r="QL8" s="27"/>
      <c r="QM8" s="1"/>
      <c r="QN8" s="3"/>
      <c r="QO8" s="12">
        <f t="shared" si="74"/>
        <v>0</v>
      </c>
      <c r="QP8" s="11"/>
      <c r="QQ8" s="12">
        <f t="shared" si="200"/>
        <v>0</v>
      </c>
      <c r="QS8" s="30">
        <v>1</v>
      </c>
      <c r="QT8" s="63">
        <v>53500</v>
      </c>
      <c r="QU8" s="12">
        <f t="shared" si="75"/>
        <v>53500</v>
      </c>
      <c r="QV8" s="11"/>
      <c r="QW8" s="12">
        <f t="shared" si="201"/>
        <v>0</v>
      </c>
      <c r="QY8" s="30">
        <v>30</v>
      </c>
      <c r="QZ8" s="80">
        <f>6000/30</f>
        <v>200</v>
      </c>
      <c r="RA8" s="12">
        <f t="shared" si="76"/>
        <v>6000</v>
      </c>
      <c r="RB8" s="11"/>
      <c r="RC8" s="12">
        <f t="shared" si="202"/>
        <v>0</v>
      </c>
      <c r="RE8" s="30"/>
      <c r="RF8" s="80"/>
      <c r="RG8" s="12">
        <f t="shared" si="77"/>
        <v>0</v>
      </c>
      <c r="RH8" s="11"/>
      <c r="RI8" s="12">
        <f t="shared" si="203"/>
        <v>0</v>
      </c>
      <c r="RK8" s="1"/>
      <c r="RL8" s="3"/>
      <c r="RM8" s="12">
        <f t="shared" si="78"/>
        <v>0</v>
      </c>
      <c r="RN8" s="11"/>
      <c r="RO8" s="12">
        <f t="shared" si="204"/>
        <v>0</v>
      </c>
      <c r="RQ8" s="30">
        <v>2</v>
      </c>
      <c r="RR8" s="66">
        <f>118800/2</f>
        <v>59400</v>
      </c>
      <c r="RS8" s="12">
        <f t="shared" si="261"/>
        <v>118800</v>
      </c>
      <c r="RT8" s="11"/>
      <c r="RU8" s="12">
        <f t="shared" si="205"/>
        <v>0</v>
      </c>
      <c r="RW8" s="30">
        <v>30</v>
      </c>
      <c r="RX8" s="68">
        <f>24000/30</f>
        <v>800</v>
      </c>
      <c r="RY8" s="12">
        <f t="shared" si="80"/>
        <v>24000</v>
      </c>
      <c r="RZ8" s="11"/>
      <c r="SA8" s="12">
        <f t="shared" si="206"/>
        <v>0</v>
      </c>
      <c r="SC8" s="1"/>
      <c r="SD8" s="3"/>
      <c r="SE8" s="12">
        <f t="shared" si="81"/>
        <v>0</v>
      </c>
      <c r="SF8" s="11"/>
      <c r="SG8" s="12">
        <f t="shared" si="207"/>
        <v>0</v>
      </c>
      <c r="SI8" s="1"/>
      <c r="SJ8" s="3"/>
      <c r="SK8" s="12">
        <f t="shared" si="82"/>
        <v>0</v>
      </c>
      <c r="SL8" s="11"/>
      <c r="SM8" s="12">
        <f t="shared" si="262"/>
        <v>0</v>
      </c>
      <c r="SO8" s="1"/>
      <c r="SP8" s="3"/>
      <c r="SQ8" s="12">
        <f t="shared" si="83"/>
        <v>0</v>
      </c>
      <c r="SR8" s="11"/>
      <c r="SS8" s="12">
        <f t="shared" si="208"/>
        <v>0</v>
      </c>
      <c r="SV8" s="28"/>
      <c r="SW8" s="29"/>
      <c r="SX8" s="12">
        <f t="shared" si="84"/>
        <v>0</v>
      </c>
      <c r="SY8" s="11"/>
      <c r="SZ8" s="12">
        <f t="shared" si="209"/>
        <v>0</v>
      </c>
      <c r="TB8" s="30">
        <v>1</v>
      </c>
      <c r="TC8" s="48">
        <v>14000</v>
      </c>
      <c r="TD8" s="12">
        <f t="shared" si="85"/>
        <v>14000</v>
      </c>
      <c r="TE8" s="11"/>
      <c r="TF8" s="12">
        <f t="shared" si="210"/>
        <v>0</v>
      </c>
      <c r="TH8" s="28"/>
      <c r="TI8" s="29"/>
      <c r="TJ8" s="12">
        <f t="shared" si="86"/>
        <v>0</v>
      </c>
      <c r="TK8" s="11"/>
      <c r="TL8" s="12">
        <f t="shared" si="211"/>
        <v>0</v>
      </c>
      <c r="TN8" s="30">
        <v>1</v>
      </c>
      <c r="TO8" s="57">
        <v>32400</v>
      </c>
      <c r="TP8" s="12">
        <f t="shared" si="87"/>
        <v>32400</v>
      </c>
      <c r="TQ8" s="11"/>
      <c r="TR8" s="12">
        <f t="shared" si="212"/>
        <v>0</v>
      </c>
      <c r="TT8" s="28"/>
      <c r="TU8" s="29"/>
      <c r="TV8" s="12">
        <f t="shared" si="88"/>
        <v>0</v>
      </c>
      <c r="TW8" s="11"/>
      <c r="TX8" s="12">
        <f t="shared" si="213"/>
        <v>0</v>
      </c>
      <c r="TZ8" s="28"/>
      <c r="UA8" s="29"/>
      <c r="UB8" s="12">
        <f t="shared" si="89"/>
        <v>0</v>
      </c>
      <c r="UC8" s="11"/>
      <c r="UD8" s="12">
        <f t="shared" si="214"/>
        <v>0</v>
      </c>
      <c r="UF8" s="1"/>
      <c r="UG8" s="3"/>
      <c r="UH8" s="12">
        <f t="shared" si="90"/>
        <v>0</v>
      </c>
      <c r="UI8" s="11"/>
      <c r="UJ8" s="12">
        <f t="shared" si="215"/>
        <v>0</v>
      </c>
      <c r="UL8" s="1"/>
      <c r="UM8" s="3"/>
      <c r="UN8" s="12">
        <f t="shared" si="91"/>
        <v>0</v>
      </c>
      <c r="UO8" s="11"/>
      <c r="UP8" s="12">
        <f t="shared" si="216"/>
        <v>0</v>
      </c>
      <c r="UR8" s="30">
        <v>1</v>
      </c>
      <c r="US8" s="63">
        <v>25630.25</v>
      </c>
      <c r="UT8" s="12">
        <f t="shared" si="92"/>
        <v>25630.25</v>
      </c>
      <c r="UU8" s="11">
        <v>0.19</v>
      </c>
      <c r="UV8" s="12">
        <f t="shared" si="263"/>
        <v>4869.7475000000004</v>
      </c>
      <c r="UX8" s="1"/>
      <c r="UY8" s="3"/>
      <c r="UZ8" s="12">
        <f t="shared" si="93"/>
        <v>0</v>
      </c>
      <c r="VA8" s="11"/>
      <c r="VB8" s="12">
        <f t="shared" si="217"/>
        <v>0</v>
      </c>
      <c r="VE8" s="30">
        <v>1</v>
      </c>
      <c r="VF8" s="85">
        <v>1200</v>
      </c>
      <c r="VG8" s="12">
        <f t="shared" si="94"/>
        <v>1200</v>
      </c>
      <c r="VH8" s="11"/>
      <c r="VI8" s="12">
        <f t="shared" si="218"/>
        <v>0</v>
      </c>
      <c r="VK8" s="30">
        <v>1</v>
      </c>
      <c r="VL8" s="87">
        <v>32650</v>
      </c>
      <c r="VM8" s="12">
        <f t="shared" si="95"/>
        <v>32650</v>
      </c>
      <c r="VN8" s="11"/>
      <c r="VO8" s="12">
        <f t="shared" si="219"/>
        <v>0</v>
      </c>
      <c r="VQ8" s="28"/>
      <c r="VR8" s="29"/>
      <c r="VS8" s="12">
        <f t="shared" si="96"/>
        <v>0</v>
      </c>
      <c r="VT8" s="11"/>
      <c r="VU8" s="12">
        <f t="shared" si="220"/>
        <v>0</v>
      </c>
      <c r="VW8" s="30">
        <v>1</v>
      </c>
      <c r="VX8" s="90">
        <v>189050</v>
      </c>
      <c r="VY8" s="12">
        <f t="shared" si="97"/>
        <v>189050</v>
      </c>
      <c r="VZ8" s="11"/>
      <c r="WA8" s="12">
        <f t="shared" si="221"/>
        <v>0</v>
      </c>
      <c r="WC8" s="28"/>
      <c r="WD8" s="29"/>
      <c r="WE8" s="12">
        <f t="shared" si="98"/>
        <v>0</v>
      </c>
      <c r="WF8" s="11"/>
      <c r="WG8" s="12">
        <f t="shared" si="222"/>
        <v>0</v>
      </c>
      <c r="WI8" s="30">
        <v>2</v>
      </c>
      <c r="WJ8" s="94">
        <f>30300/2</f>
        <v>15150</v>
      </c>
      <c r="WK8" s="12">
        <f t="shared" si="99"/>
        <v>30300</v>
      </c>
      <c r="WL8" s="11"/>
      <c r="WM8" s="12">
        <f t="shared" si="223"/>
        <v>0</v>
      </c>
      <c r="WO8" s="30">
        <v>1</v>
      </c>
      <c r="WP8" s="96">
        <v>28950</v>
      </c>
      <c r="WQ8" s="12">
        <f t="shared" si="100"/>
        <v>28950</v>
      </c>
      <c r="WR8" s="11"/>
      <c r="WS8" s="12">
        <f t="shared" si="224"/>
        <v>0</v>
      </c>
      <c r="WU8" s="28"/>
      <c r="WV8" s="29"/>
      <c r="WW8" s="12">
        <f t="shared" si="101"/>
        <v>0</v>
      </c>
      <c r="WX8" s="11"/>
      <c r="WY8" s="12">
        <f t="shared" si="225"/>
        <v>0</v>
      </c>
      <c r="XA8" s="28"/>
      <c r="XB8" s="29"/>
      <c r="XC8" s="12">
        <f t="shared" si="102"/>
        <v>0</v>
      </c>
      <c r="XD8" s="11"/>
      <c r="XE8" s="12">
        <f t="shared" si="226"/>
        <v>0</v>
      </c>
      <c r="XG8" s="28"/>
      <c r="XH8" s="29"/>
      <c r="XI8" s="12">
        <f t="shared" si="103"/>
        <v>0</v>
      </c>
      <c r="XJ8" s="11"/>
      <c r="XK8" s="12">
        <f t="shared" si="227"/>
        <v>0</v>
      </c>
      <c r="XM8" s="30">
        <v>1</v>
      </c>
      <c r="XN8" s="89">
        <v>35900</v>
      </c>
      <c r="XO8" s="12">
        <f t="shared" si="104"/>
        <v>35900</v>
      </c>
      <c r="XP8" s="11"/>
      <c r="XQ8" s="12">
        <f t="shared" si="228"/>
        <v>0</v>
      </c>
      <c r="XS8" s="30">
        <v>1</v>
      </c>
      <c r="XT8" s="93">
        <v>62650</v>
      </c>
      <c r="XU8" s="12">
        <f t="shared" si="105"/>
        <v>62650</v>
      </c>
      <c r="XV8" s="11"/>
      <c r="XW8" s="12">
        <f t="shared" si="229"/>
        <v>0</v>
      </c>
      <c r="XY8" s="28"/>
      <c r="XZ8" s="29"/>
      <c r="YA8" s="12">
        <f t="shared" si="106"/>
        <v>0</v>
      </c>
      <c r="YB8" s="11"/>
      <c r="YC8" s="12">
        <f t="shared" si="230"/>
        <v>0</v>
      </c>
      <c r="YE8" s="30">
        <v>1</v>
      </c>
      <c r="YF8" s="102">
        <v>33100</v>
      </c>
      <c r="YG8" s="12">
        <f t="shared" si="107"/>
        <v>33100</v>
      </c>
      <c r="YH8" s="11"/>
      <c r="YI8" s="12">
        <f t="shared" si="231"/>
        <v>0</v>
      </c>
      <c r="YK8" s="30">
        <v>3</v>
      </c>
      <c r="YL8" s="103">
        <f>59850/3</f>
        <v>19950</v>
      </c>
      <c r="YM8" s="12">
        <f t="shared" si="108"/>
        <v>59850</v>
      </c>
      <c r="YN8" s="11"/>
      <c r="YO8" s="12">
        <f t="shared" si="232"/>
        <v>0</v>
      </c>
      <c r="YQ8" s="28"/>
      <c r="YR8" s="29"/>
      <c r="YS8" s="12">
        <f t="shared" si="109"/>
        <v>0</v>
      </c>
      <c r="YT8" s="11"/>
      <c r="YU8" s="12">
        <f t="shared" si="233"/>
        <v>0</v>
      </c>
      <c r="YW8" s="28"/>
      <c r="YX8" s="29"/>
      <c r="YY8" s="12">
        <f t="shared" si="110"/>
        <v>0</v>
      </c>
      <c r="YZ8" s="11"/>
      <c r="ZA8" s="12">
        <f t="shared" si="234"/>
        <v>0</v>
      </c>
      <c r="ZC8" s="30">
        <v>1</v>
      </c>
      <c r="ZD8" s="106">
        <v>25400</v>
      </c>
      <c r="ZE8" s="12">
        <f t="shared" si="111"/>
        <v>25400</v>
      </c>
      <c r="ZF8" s="11"/>
      <c r="ZG8" s="12">
        <f t="shared" si="235"/>
        <v>0</v>
      </c>
      <c r="ZI8" s="30">
        <v>60</v>
      </c>
      <c r="ZJ8" s="107">
        <f>24000/60</f>
        <v>400</v>
      </c>
      <c r="ZK8" s="12">
        <f t="shared" si="112"/>
        <v>24000</v>
      </c>
      <c r="ZL8" s="11"/>
      <c r="ZM8" s="12">
        <f t="shared" si="236"/>
        <v>0</v>
      </c>
      <c r="ZO8" s="30">
        <v>2</v>
      </c>
      <c r="ZP8" s="94">
        <f>276800/2</f>
        <v>138400</v>
      </c>
      <c r="ZQ8" s="12">
        <f t="shared" si="113"/>
        <v>276800</v>
      </c>
      <c r="ZR8" s="11"/>
      <c r="ZS8" s="12">
        <f t="shared" si="237"/>
        <v>0</v>
      </c>
      <c r="ZU8" s="30">
        <v>2</v>
      </c>
      <c r="ZV8" s="108">
        <f>35100/2</f>
        <v>17550</v>
      </c>
      <c r="ZW8" s="12">
        <f t="shared" si="114"/>
        <v>35100</v>
      </c>
      <c r="ZX8" s="11"/>
      <c r="ZY8" s="12">
        <f t="shared" si="238"/>
        <v>0</v>
      </c>
      <c r="AAA8" s="30">
        <v>2</v>
      </c>
      <c r="AAB8" s="102">
        <f>110800/2</f>
        <v>55400</v>
      </c>
      <c r="AAC8" s="12">
        <f t="shared" si="115"/>
        <v>110800</v>
      </c>
      <c r="AAD8" s="11"/>
      <c r="AAE8" s="12">
        <f t="shared" si="239"/>
        <v>0</v>
      </c>
      <c r="AAG8" s="30">
        <v>3</v>
      </c>
      <c r="AAH8" s="110">
        <f>108750/3</f>
        <v>36250</v>
      </c>
      <c r="AAI8" s="12">
        <f t="shared" si="116"/>
        <v>108750</v>
      </c>
      <c r="AAJ8" s="11"/>
      <c r="AAK8" s="12">
        <f t="shared" si="240"/>
        <v>0</v>
      </c>
      <c r="AAM8" s="30">
        <v>1</v>
      </c>
      <c r="AAN8" s="103">
        <v>35950</v>
      </c>
      <c r="AAO8" s="12">
        <f t="shared" si="117"/>
        <v>35950</v>
      </c>
      <c r="AAP8" s="11"/>
      <c r="AAQ8" s="12">
        <f t="shared" si="241"/>
        <v>0</v>
      </c>
      <c r="AAS8" s="30">
        <v>1</v>
      </c>
      <c r="AAT8" s="98">
        <v>163100</v>
      </c>
      <c r="AAU8" s="12">
        <f t="shared" si="118"/>
        <v>163100</v>
      </c>
      <c r="AAV8" s="11"/>
      <c r="AAW8" s="12">
        <f t="shared" si="242"/>
        <v>0</v>
      </c>
      <c r="AAY8" s="28"/>
      <c r="AAZ8" s="29"/>
      <c r="ABA8" s="12">
        <f t="shared" si="119"/>
        <v>0</v>
      </c>
      <c r="ABB8" s="11"/>
      <c r="ABC8" s="12">
        <f t="shared" si="243"/>
        <v>0</v>
      </c>
      <c r="ABE8" s="30">
        <v>1</v>
      </c>
      <c r="ABF8" s="115">
        <v>39050</v>
      </c>
      <c r="ABG8" s="12">
        <f t="shared" si="120"/>
        <v>39050</v>
      </c>
      <c r="ABH8" s="11"/>
      <c r="ABI8" s="12">
        <f t="shared" si="244"/>
        <v>0</v>
      </c>
      <c r="ABK8" s="30">
        <v>1</v>
      </c>
      <c r="ABL8" s="116">
        <v>31950</v>
      </c>
      <c r="ABM8" s="12">
        <f t="shared" si="121"/>
        <v>31950</v>
      </c>
      <c r="ABN8" s="11"/>
      <c r="ABO8" s="12">
        <f t="shared" si="245"/>
        <v>0</v>
      </c>
      <c r="ABQ8" s="28"/>
      <c r="ABR8" s="29"/>
      <c r="ABS8" s="12">
        <f t="shared" si="122"/>
        <v>0</v>
      </c>
      <c r="ABT8" s="11"/>
      <c r="ABU8" s="12">
        <f t="shared" si="246"/>
        <v>0</v>
      </c>
      <c r="ABW8" s="28"/>
      <c r="ABX8" s="29"/>
      <c r="ABY8" s="12">
        <f t="shared" si="123"/>
        <v>0</v>
      </c>
      <c r="ABZ8" s="11"/>
      <c r="ACA8" s="12">
        <f t="shared" si="247"/>
        <v>0</v>
      </c>
      <c r="ACC8" s="28"/>
      <c r="ACD8" s="29"/>
      <c r="ACE8" s="12">
        <f t="shared" si="124"/>
        <v>0</v>
      </c>
      <c r="ACF8" s="11"/>
      <c r="ACG8" s="12">
        <f t="shared" si="248"/>
        <v>0</v>
      </c>
      <c r="ACI8" s="28"/>
      <c r="ACJ8" s="29"/>
      <c r="ACK8" s="12">
        <f t="shared" si="125"/>
        <v>0</v>
      </c>
      <c r="ACL8" s="11"/>
      <c r="ACM8" s="12">
        <f t="shared" si="249"/>
        <v>0</v>
      </c>
      <c r="ACO8" s="28"/>
      <c r="ACP8" s="29"/>
      <c r="ACQ8" s="12">
        <f t="shared" si="126"/>
        <v>0</v>
      </c>
      <c r="ACR8" s="11"/>
      <c r="ACS8" s="12">
        <f t="shared" si="250"/>
        <v>0</v>
      </c>
      <c r="ACU8" s="28"/>
      <c r="ACV8" s="29"/>
      <c r="ACW8" s="12">
        <f t="shared" si="127"/>
        <v>0</v>
      </c>
      <c r="ACX8" s="11"/>
      <c r="ACY8" s="12">
        <f t="shared" si="251"/>
        <v>0</v>
      </c>
      <c r="ADA8" s="28"/>
      <c r="ADB8" s="29"/>
      <c r="ADC8" s="12">
        <f t="shared" si="128"/>
        <v>0</v>
      </c>
      <c r="ADD8" s="11"/>
      <c r="ADE8" s="12">
        <f t="shared" si="252"/>
        <v>0</v>
      </c>
      <c r="ADG8" s="28"/>
      <c r="ADH8" s="29"/>
      <c r="ADI8" s="12">
        <f t="shared" si="129"/>
        <v>0</v>
      </c>
      <c r="ADJ8" s="11"/>
      <c r="ADK8" s="12">
        <f t="shared" si="253"/>
        <v>0</v>
      </c>
    </row>
    <row r="9" spans="1:791" ht="15.75" customHeight="1" x14ac:dyDescent="0.25">
      <c r="B9" s="34">
        <v>1</v>
      </c>
      <c r="C9" s="35">
        <v>33800</v>
      </c>
      <c r="D9" s="12">
        <f t="shared" si="130"/>
        <v>33800</v>
      </c>
      <c r="E9" s="11"/>
      <c r="F9" s="12">
        <f t="shared" si="131"/>
        <v>0</v>
      </c>
      <c r="H9" s="1"/>
      <c r="I9" s="3"/>
      <c r="J9" s="12">
        <f t="shared" si="0"/>
        <v>0</v>
      </c>
      <c r="K9" s="11"/>
      <c r="L9" s="12">
        <f t="shared" si="132"/>
        <v>0</v>
      </c>
      <c r="N9" s="34">
        <v>1</v>
      </c>
      <c r="O9" s="38">
        <v>35100</v>
      </c>
      <c r="P9" s="12">
        <f t="shared" si="1"/>
        <v>35100</v>
      </c>
      <c r="Q9" s="11"/>
      <c r="R9" s="12">
        <f t="shared" si="133"/>
        <v>0</v>
      </c>
      <c r="T9" s="28">
        <v>1</v>
      </c>
      <c r="U9" s="39">
        <v>48150</v>
      </c>
      <c r="V9" s="12">
        <f t="shared" si="2"/>
        <v>48150</v>
      </c>
      <c r="W9" s="11"/>
      <c r="X9" s="12">
        <f t="shared" si="134"/>
        <v>0</v>
      </c>
      <c r="Z9" s="28">
        <v>1</v>
      </c>
      <c r="AA9" s="40">
        <v>20450</v>
      </c>
      <c r="AB9" s="12">
        <f t="shared" si="3"/>
        <v>20450</v>
      </c>
      <c r="AC9" s="11"/>
      <c r="AD9" s="12">
        <f t="shared" si="135"/>
        <v>0</v>
      </c>
      <c r="AF9" s="1"/>
      <c r="AG9" s="3"/>
      <c r="AH9" s="12">
        <f t="shared" si="4"/>
        <v>0</v>
      </c>
      <c r="AI9" s="11"/>
      <c r="AJ9" s="12">
        <f t="shared" si="136"/>
        <v>0</v>
      </c>
      <c r="AL9" s="28">
        <v>10</v>
      </c>
      <c r="AM9" s="42">
        <f>21000/10</f>
        <v>2100</v>
      </c>
      <c r="AN9" s="12">
        <f t="shared" si="5"/>
        <v>21000</v>
      </c>
      <c r="AO9" s="11"/>
      <c r="AP9" s="12">
        <f t="shared" si="137"/>
        <v>0</v>
      </c>
      <c r="AR9" s="1"/>
      <c r="AS9" s="3"/>
      <c r="AT9" s="12">
        <f t="shared" si="6"/>
        <v>0</v>
      </c>
      <c r="AU9" s="11"/>
      <c r="AV9" s="12">
        <f t="shared" si="138"/>
        <v>0</v>
      </c>
      <c r="AX9" s="1"/>
      <c r="AY9" s="3"/>
      <c r="AZ9" s="12">
        <f t="shared" si="7"/>
        <v>0</v>
      </c>
      <c r="BA9" s="11"/>
      <c r="BB9" s="12">
        <f t="shared" si="139"/>
        <v>0</v>
      </c>
      <c r="BD9" s="1"/>
      <c r="BE9" s="3"/>
      <c r="BF9" s="12">
        <f t="shared" si="8"/>
        <v>0</v>
      </c>
      <c r="BG9" s="11"/>
      <c r="BH9" s="12">
        <f t="shared" si="140"/>
        <v>0</v>
      </c>
      <c r="BJ9" s="1"/>
      <c r="BK9" s="3"/>
      <c r="BL9" s="12">
        <f t="shared" si="9"/>
        <v>0</v>
      </c>
      <c r="BM9" s="11"/>
      <c r="BN9" s="12">
        <f t="shared" si="141"/>
        <v>0</v>
      </c>
      <c r="BP9" s="31">
        <v>5</v>
      </c>
      <c r="BQ9" s="47">
        <f>12000/5</f>
        <v>2400</v>
      </c>
      <c r="BR9" s="12">
        <f t="shared" si="10"/>
        <v>12000</v>
      </c>
      <c r="BS9" s="11"/>
      <c r="BT9" s="12">
        <f t="shared" si="254"/>
        <v>0</v>
      </c>
      <c r="BV9" s="1"/>
      <c r="BW9" s="3"/>
      <c r="BX9" s="12">
        <f t="shared" si="11"/>
        <v>0</v>
      </c>
      <c r="BY9" s="11"/>
      <c r="BZ9" s="12">
        <f t="shared" si="142"/>
        <v>0</v>
      </c>
      <c r="CB9" s="28">
        <v>1</v>
      </c>
      <c r="CC9" s="50">
        <v>33100</v>
      </c>
      <c r="CD9" s="12">
        <f t="shared" si="12"/>
        <v>33100</v>
      </c>
      <c r="CE9" s="11"/>
      <c r="CF9" s="12">
        <f t="shared" si="143"/>
        <v>0</v>
      </c>
      <c r="CH9" s="1"/>
      <c r="CI9" s="3"/>
      <c r="CJ9" s="12">
        <f t="shared" si="13"/>
        <v>0</v>
      </c>
      <c r="CK9" s="11"/>
      <c r="CL9" s="12">
        <f t="shared" si="144"/>
        <v>0</v>
      </c>
      <c r="CN9" s="28">
        <v>2</v>
      </c>
      <c r="CO9" s="52">
        <f>82200/2</f>
        <v>41100</v>
      </c>
      <c r="CP9" s="12">
        <f t="shared" si="14"/>
        <v>82200</v>
      </c>
      <c r="CQ9" s="11"/>
      <c r="CR9" s="12">
        <f t="shared" si="145"/>
        <v>0</v>
      </c>
      <c r="CT9" s="1"/>
      <c r="CU9" s="3"/>
      <c r="CV9" s="12">
        <f t="shared" si="15"/>
        <v>0</v>
      </c>
      <c r="CW9" s="11"/>
      <c r="CX9" s="12">
        <f t="shared" si="146"/>
        <v>0</v>
      </c>
      <c r="CZ9" s="28">
        <v>1</v>
      </c>
      <c r="DA9" s="54">
        <v>39800</v>
      </c>
      <c r="DB9" s="12">
        <f t="shared" si="16"/>
        <v>39800</v>
      </c>
      <c r="DC9" s="11"/>
      <c r="DD9" s="12">
        <f t="shared" si="147"/>
        <v>0</v>
      </c>
      <c r="DF9" s="28">
        <v>1</v>
      </c>
      <c r="DG9" s="55">
        <v>167700</v>
      </c>
      <c r="DH9" s="12">
        <f t="shared" si="17"/>
        <v>167700</v>
      </c>
      <c r="DI9" s="11"/>
      <c r="DJ9" s="12">
        <f t="shared" si="148"/>
        <v>0</v>
      </c>
      <c r="DL9" s="1"/>
      <c r="DM9" s="3"/>
      <c r="DN9" s="12">
        <f t="shared" si="18"/>
        <v>0</v>
      </c>
      <c r="DO9" s="11"/>
      <c r="DP9" s="12">
        <f t="shared" si="149"/>
        <v>0</v>
      </c>
      <c r="DR9" s="1"/>
      <c r="DS9" s="3"/>
      <c r="DT9" s="12">
        <f t="shared" si="19"/>
        <v>0</v>
      </c>
      <c r="DU9" s="11"/>
      <c r="DV9" s="12">
        <f t="shared" si="255"/>
        <v>0</v>
      </c>
      <c r="DX9" s="1"/>
      <c r="DY9" s="3"/>
      <c r="DZ9" s="12">
        <f t="shared" si="20"/>
        <v>0</v>
      </c>
      <c r="EA9" s="11"/>
      <c r="EB9" s="12">
        <f t="shared" si="150"/>
        <v>0</v>
      </c>
      <c r="EC9" s="27">
        <f>EB9+DZ9</f>
        <v>0</v>
      </c>
      <c r="EE9" s="28"/>
      <c r="EF9" s="29"/>
      <c r="EG9" s="12">
        <f t="shared" si="21"/>
        <v>0</v>
      </c>
      <c r="EH9" s="11"/>
      <c r="EI9" s="12">
        <f t="shared" si="151"/>
        <v>0</v>
      </c>
      <c r="EK9" s="28"/>
      <c r="EL9" s="29"/>
      <c r="EM9" s="12">
        <f t="shared" si="22"/>
        <v>0</v>
      </c>
      <c r="EN9" s="11"/>
      <c r="EO9" s="12">
        <f t="shared" si="152"/>
        <v>0</v>
      </c>
      <c r="EQ9" s="28">
        <v>4</v>
      </c>
      <c r="ER9" s="60">
        <v>53865.5</v>
      </c>
      <c r="ES9" s="12">
        <f t="shared" si="23"/>
        <v>215462</v>
      </c>
      <c r="ET9" s="11">
        <v>0.19</v>
      </c>
      <c r="EU9" s="12">
        <f t="shared" si="153"/>
        <v>40937.78</v>
      </c>
      <c r="EW9" s="31">
        <v>2</v>
      </c>
      <c r="EX9" s="61">
        <f>43600/2</f>
        <v>21800</v>
      </c>
      <c r="EY9" s="12">
        <f t="shared" si="24"/>
        <v>43600</v>
      </c>
      <c r="EZ9" s="11"/>
      <c r="FA9" s="12">
        <f t="shared" si="154"/>
        <v>0</v>
      </c>
      <c r="FC9" s="28"/>
      <c r="FD9" s="29"/>
      <c r="FE9" s="12">
        <f t="shared" si="25"/>
        <v>0</v>
      </c>
      <c r="FF9" s="11"/>
      <c r="FG9" s="12">
        <f t="shared" si="155"/>
        <v>0</v>
      </c>
      <c r="FI9" s="28"/>
      <c r="FJ9" s="29"/>
      <c r="FK9" s="12">
        <f t="shared" si="26"/>
        <v>0</v>
      </c>
      <c r="FL9" s="11"/>
      <c r="FM9" s="12">
        <f t="shared" si="156"/>
        <v>0</v>
      </c>
      <c r="FO9" s="1"/>
      <c r="FP9" s="3"/>
      <c r="FQ9" s="12">
        <f t="shared" si="27"/>
        <v>0</v>
      </c>
      <c r="FR9" s="11"/>
      <c r="FS9" s="12">
        <f t="shared" si="157"/>
        <v>0</v>
      </c>
      <c r="FU9" s="1"/>
      <c r="FV9" s="3"/>
      <c r="FW9" s="12">
        <f t="shared" si="28"/>
        <v>0</v>
      </c>
      <c r="FX9" s="11"/>
      <c r="FY9" s="12">
        <f t="shared" si="158"/>
        <v>0</v>
      </c>
      <c r="GA9" s="28">
        <v>10</v>
      </c>
      <c r="GB9" s="66">
        <f>21000/10</f>
        <v>2100</v>
      </c>
      <c r="GC9" s="12">
        <f t="shared" si="29"/>
        <v>21000</v>
      </c>
      <c r="GD9" s="11"/>
      <c r="GE9" s="12">
        <f t="shared" si="159"/>
        <v>0</v>
      </c>
      <c r="GG9" s="1"/>
      <c r="GH9" s="3"/>
      <c r="GI9" s="12">
        <f t="shared" si="30"/>
        <v>0</v>
      </c>
      <c r="GJ9" s="11"/>
      <c r="GK9" s="12">
        <f t="shared" si="160"/>
        <v>0</v>
      </c>
      <c r="GM9" s="31">
        <v>1</v>
      </c>
      <c r="GN9" s="51">
        <v>38700</v>
      </c>
      <c r="GO9" s="12">
        <f t="shared" si="31"/>
        <v>38700</v>
      </c>
      <c r="GP9" s="11"/>
      <c r="GQ9" s="12">
        <f t="shared" si="161"/>
        <v>0</v>
      </c>
      <c r="GS9" s="1"/>
      <c r="GT9" s="3"/>
      <c r="GU9" s="12">
        <f t="shared" si="32"/>
        <v>0</v>
      </c>
      <c r="GV9" s="11"/>
      <c r="GW9" s="12">
        <f t="shared" si="162"/>
        <v>0</v>
      </c>
      <c r="GY9" s="1"/>
      <c r="GZ9" s="3"/>
      <c r="HA9" s="12">
        <f t="shared" si="33"/>
        <v>0</v>
      </c>
      <c r="HB9" s="11"/>
      <c r="HC9" s="12">
        <f t="shared" si="163"/>
        <v>0</v>
      </c>
      <c r="HE9" s="1"/>
      <c r="HF9" s="3"/>
      <c r="HG9" s="12">
        <f t="shared" si="34"/>
        <v>0</v>
      </c>
      <c r="HH9" s="11"/>
      <c r="HI9" s="12">
        <f t="shared" si="164"/>
        <v>0</v>
      </c>
      <c r="HK9" s="1"/>
      <c r="HL9" s="3"/>
      <c r="HM9" s="12">
        <f t="shared" si="35"/>
        <v>0</v>
      </c>
      <c r="HN9" s="11"/>
      <c r="HO9" s="12">
        <f t="shared" si="165"/>
        <v>0</v>
      </c>
      <c r="HQ9" s="1"/>
      <c r="HR9" s="3"/>
      <c r="HS9" s="12">
        <f t="shared" si="36"/>
        <v>0</v>
      </c>
      <c r="HT9" s="11"/>
      <c r="HU9" s="12">
        <f t="shared" si="166"/>
        <v>0</v>
      </c>
      <c r="HW9" s="1"/>
      <c r="HX9" s="3"/>
      <c r="HY9" s="12">
        <f t="shared" si="37"/>
        <v>0</v>
      </c>
      <c r="HZ9" s="11"/>
      <c r="IA9" s="12">
        <f t="shared" si="256"/>
        <v>0</v>
      </c>
      <c r="IC9" s="1"/>
      <c r="ID9" s="3"/>
      <c r="IE9" s="12">
        <f t="shared" si="38"/>
        <v>0</v>
      </c>
      <c r="IF9" s="11"/>
      <c r="IG9" s="12">
        <f t="shared" si="167"/>
        <v>0</v>
      </c>
      <c r="II9" s="28">
        <v>2</v>
      </c>
      <c r="IJ9" s="51">
        <f>203500/2</f>
        <v>101750</v>
      </c>
      <c r="IK9" s="12">
        <f t="shared" si="39"/>
        <v>203500</v>
      </c>
      <c r="IL9" s="11"/>
      <c r="IM9" s="12">
        <f t="shared" si="168"/>
        <v>0</v>
      </c>
      <c r="IO9" s="1"/>
      <c r="IP9" s="3"/>
      <c r="IQ9" s="12">
        <f t="shared" si="40"/>
        <v>0</v>
      </c>
      <c r="IR9" s="11"/>
      <c r="IS9" s="12">
        <f t="shared" si="169"/>
        <v>0</v>
      </c>
      <c r="IU9" s="1"/>
      <c r="IV9" s="3"/>
      <c r="IW9" s="12">
        <f t="shared" si="41"/>
        <v>0</v>
      </c>
      <c r="IX9" s="11"/>
      <c r="IY9" s="12">
        <f t="shared" si="170"/>
        <v>0</v>
      </c>
      <c r="JA9" s="1"/>
      <c r="JB9" s="3"/>
      <c r="JC9" s="12">
        <f t="shared" si="42"/>
        <v>0</v>
      </c>
      <c r="JD9" s="11"/>
      <c r="JE9" s="12">
        <f t="shared" si="171"/>
        <v>0</v>
      </c>
      <c r="JG9" s="28">
        <v>1</v>
      </c>
      <c r="JH9" s="48">
        <v>240100</v>
      </c>
      <c r="JI9" s="12">
        <f t="shared" si="257"/>
        <v>240100</v>
      </c>
      <c r="JJ9" s="11"/>
      <c r="JK9" s="12">
        <f t="shared" si="172"/>
        <v>0</v>
      </c>
      <c r="JM9" s="1"/>
      <c r="JN9" s="3"/>
      <c r="JO9" s="12">
        <f t="shared" si="44"/>
        <v>0</v>
      </c>
      <c r="JP9" s="11"/>
      <c r="JQ9" s="12">
        <f t="shared" si="173"/>
        <v>0</v>
      </c>
      <c r="JS9" s="30">
        <v>1</v>
      </c>
      <c r="JT9" s="57">
        <v>38000</v>
      </c>
      <c r="JU9" s="12">
        <f t="shared" si="45"/>
        <v>38000</v>
      </c>
      <c r="JV9" s="11"/>
      <c r="JW9" s="12">
        <f t="shared" si="174"/>
        <v>0</v>
      </c>
      <c r="JY9" s="1"/>
      <c r="JZ9" s="3"/>
      <c r="KA9" s="12">
        <f t="shared" si="46"/>
        <v>0</v>
      </c>
      <c r="KB9" s="11"/>
      <c r="KC9" s="12">
        <f t="shared" si="258"/>
        <v>0</v>
      </c>
      <c r="KE9" s="1"/>
      <c r="KF9" s="3"/>
      <c r="KG9" s="12">
        <f t="shared" si="47"/>
        <v>0</v>
      </c>
      <c r="KH9" s="11"/>
      <c r="KI9" s="12">
        <f t="shared" si="175"/>
        <v>0</v>
      </c>
      <c r="KJ9" s="27"/>
      <c r="KL9" s="28">
        <v>2</v>
      </c>
      <c r="KM9" s="60">
        <f>69200/2</f>
        <v>34600</v>
      </c>
      <c r="KN9" s="12">
        <f t="shared" si="48"/>
        <v>69200</v>
      </c>
      <c r="KO9" s="11"/>
      <c r="KP9" s="12">
        <f t="shared" si="176"/>
        <v>0</v>
      </c>
      <c r="KR9" s="30"/>
      <c r="KS9" s="55"/>
      <c r="KT9" s="12">
        <f t="shared" si="49"/>
        <v>0</v>
      </c>
      <c r="KU9" s="11"/>
      <c r="KV9" s="12">
        <f t="shared" si="177"/>
        <v>0</v>
      </c>
      <c r="KX9" s="28"/>
      <c r="KY9" s="29"/>
      <c r="KZ9" s="12">
        <f t="shared" si="50"/>
        <v>0</v>
      </c>
      <c r="LA9" s="11"/>
      <c r="LB9" s="12">
        <f t="shared" si="178"/>
        <v>0</v>
      </c>
      <c r="LD9" s="30">
        <v>1</v>
      </c>
      <c r="LE9" s="53">
        <v>45500</v>
      </c>
      <c r="LF9" s="12">
        <f t="shared" si="51"/>
        <v>45500</v>
      </c>
      <c r="LG9" s="11"/>
      <c r="LH9" s="12">
        <f t="shared" si="179"/>
        <v>0</v>
      </c>
      <c r="LJ9" s="28"/>
      <c r="LK9" s="29"/>
      <c r="LL9" s="12">
        <f t="shared" si="52"/>
        <v>0</v>
      </c>
      <c r="LM9" s="11"/>
      <c r="LN9" s="12">
        <f t="shared" si="180"/>
        <v>0</v>
      </c>
      <c r="LP9" s="30">
        <v>1</v>
      </c>
      <c r="LQ9" s="66">
        <v>15000</v>
      </c>
      <c r="LR9" s="12">
        <f t="shared" si="53"/>
        <v>15000</v>
      </c>
      <c r="LS9" s="11"/>
      <c r="LT9" s="12">
        <f t="shared" si="181"/>
        <v>0</v>
      </c>
      <c r="LV9" s="1"/>
      <c r="LW9" s="3"/>
      <c r="LX9" s="12">
        <f t="shared" si="54"/>
        <v>0</v>
      </c>
      <c r="LY9" s="11"/>
      <c r="LZ9" s="12">
        <f t="shared" si="182"/>
        <v>0</v>
      </c>
      <c r="MB9" s="1"/>
      <c r="MC9" s="3"/>
      <c r="MD9" s="12">
        <f t="shared" si="55"/>
        <v>0</v>
      </c>
      <c r="ME9" s="11"/>
      <c r="MF9" s="12">
        <f t="shared" si="259"/>
        <v>0</v>
      </c>
      <c r="MH9" s="1"/>
      <c r="MI9" s="3"/>
      <c r="MJ9" s="12">
        <f t="shared" si="56"/>
        <v>0</v>
      </c>
      <c r="MK9" s="11"/>
      <c r="ML9" s="12">
        <f t="shared" si="183"/>
        <v>0</v>
      </c>
      <c r="MM9" s="27">
        <f>ML9+MJ9</f>
        <v>0</v>
      </c>
      <c r="MO9" s="28"/>
      <c r="MP9" s="29"/>
      <c r="MQ9" s="12">
        <f t="shared" si="57"/>
        <v>0</v>
      </c>
      <c r="MR9" s="11"/>
      <c r="MS9" s="12">
        <f t="shared" si="184"/>
        <v>0</v>
      </c>
      <c r="MU9" s="28"/>
      <c r="MV9" s="29"/>
      <c r="MW9" s="12">
        <f t="shared" si="58"/>
        <v>0</v>
      </c>
      <c r="MX9" s="11"/>
      <c r="MY9" s="12">
        <f t="shared" si="185"/>
        <v>0</v>
      </c>
      <c r="NA9" s="30">
        <v>1</v>
      </c>
      <c r="NB9" s="72">
        <v>37450</v>
      </c>
      <c r="NC9" s="12">
        <f t="shared" si="59"/>
        <v>37450</v>
      </c>
      <c r="ND9" s="11"/>
      <c r="NE9" s="12">
        <f t="shared" si="186"/>
        <v>0</v>
      </c>
      <c r="NG9" s="28"/>
      <c r="NH9" s="29"/>
      <c r="NI9" s="12">
        <f t="shared" si="60"/>
        <v>0</v>
      </c>
      <c r="NJ9" s="11"/>
      <c r="NK9" s="12">
        <f t="shared" si="187"/>
        <v>0</v>
      </c>
      <c r="NM9" s="31">
        <v>1</v>
      </c>
      <c r="NN9" s="73">
        <v>114200</v>
      </c>
      <c r="NO9" s="12">
        <f t="shared" si="61"/>
        <v>114200</v>
      </c>
      <c r="NP9" s="11"/>
      <c r="NQ9" s="12">
        <f t="shared" si="188"/>
        <v>0</v>
      </c>
      <c r="NS9" s="30">
        <v>1</v>
      </c>
      <c r="NT9" s="50">
        <v>278850</v>
      </c>
      <c r="NU9" s="12">
        <f t="shared" si="62"/>
        <v>278850</v>
      </c>
      <c r="NV9" s="11"/>
      <c r="NW9" s="12">
        <f t="shared" si="189"/>
        <v>0</v>
      </c>
      <c r="NY9" s="30">
        <v>1</v>
      </c>
      <c r="NZ9" s="78">
        <v>17550</v>
      </c>
      <c r="OA9" s="12">
        <f t="shared" si="63"/>
        <v>17550</v>
      </c>
      <c r="OB9" s="11"/>
      <c r="OC9" s="12">
        <f t="shared" si="190"/>
        <v>0</v>
      </c>
      <c r="OE9" s="30">
        <v>3</v>
      </c>
      <c r="OF9" s="74">
        <v>9650</v>
      </c>
      <c r="OG9" s="12">
        <f t="shared" si="64"/>
        <v>28950</v>
      </c>
      <c r="OH9" s="11"/>
      <c r="OI9" s="12">
        <f t="shared" si="191"/>
        <v>0</v>
      </c>
      <c r="OK9" s="1"/>
      <c r="OL9" s="3"/>
      <c r="OM9" s="12">
        <f t="shared" si="65"/>
        <v>0</v>
      </c>
      <c r="ON9" s="11"/>
      <c r="OO9" s="12">
        <f t="shared" si="192"/>
        <v>0</v>
      </c>
      <c r="OQ9" s="28">
        <v>1</v>
      </c>
      <c r="OR9" s="63">
        <v>21250</v>
      </c>
      <c r="OS9" s="12">
        <f t="shared" si="66"/>
        <v>21250</v>
      </c>
      <c r="OT9" s="11"/>
      <c r="OU9" s="12">
        <f t="shared" si="193"/>
        <v>0</v>
      </c>
      <c r="OW9" s="30">
        <v>1</v>
      </c>
      <c r="OX9" s="55">
        <v>34950</v>
      </c>
      <c r="OY9" s="12">
        <f t="shared" si="67"/>
        <v>34950</v>
      </c>
      <c r="OZ9" s="11"/>
      <c r="PA9" s="12">
        <f t="shared" si="194"/>
        <v>0</v>
      </c>
      <c r="PC9" s="30">
        <v>2</v>
      </c>
      <c r="PD9" s="48">
        <f>58200/2</f>
        <v>29100</v>
      </c>
      <c r="PE9" s="12">
        <f t="shared" si="68"/>
        <v>58200</v>
      </c>
      <c r="PF9" s="11"/>
      <c r="PG9" s="12">
        <f t="shared" si="195"/>
        <v>0</v>
      </c>
      <c r="PI9" s="1"/>
      <c r="PJ9" s="3"/>
      <c r="PK9" s="12">
        <f t="shared" si="69"/>
        <v>0</v>
      </c>
      <c r="PL9" s="11"/>
      <c r="PM9" s="12">
        <f t="shared" si="196"/>
        <v>0</v>
      </c>
      <c r="PO9" s="1"/>
      <c r="PP9" s="3"/>
      <c r="PQ9" s="12">
        <f t="shared" si="70"/>
        <v>0</v>
      </c>
      <c r="PR9" s="11"/>
      <c r="PS9" s="12">
        <f t="shared" si="197"/>
        <v>0</v>
      </c>
      <c r="PU9" s="30">
        <v>1</v>
      </c>
      <c r="PV9" s="58">
        <v>90924</v>
      </c>
      <c r="PW9" s="12">
        <f t="shared" si="71"/>
        <v>90924</v>
      </c>
      <c r="PX9" s="11">
        <v>0.19</v>
      </c>
      <c r="PY9" s="12">
        <f t="shared" si="198"/>
        <v>17275.560000000001</v>
      </c>
      <c r="QA9" s="1"/>
      <c r="QB9" s="3"/>
      <c r="QC9" s="12">
        <f t="shared" si="72"/>
        <v>0</v>
      </c>
      <c r="QD9" s="11"/>
      <c r="QE9" s="12">
        <f t="shared" si="199"/>
        <v>0</v>
      </c>
      <c r="QG9" s="30">
        <v>10</v>
      </c>
      <c r="QH9" s="60">
        <f>5000/10</f>
        <v>500</v>
      </c>
      <c r="QI9" s="12">
        <f t="shared" si="73"/>
        <v>5000</v>
      </c>
      <c r="QJ9" s="11"/>
      <c r="QK9" s="12">
        <f t="shared" si="260"/>
        <v>0</v>
      </c>
      <c r="QM9" s="1"/>
      <c r="QN9" s="3"/>
      <c r="QO9" s="12">
        <f t="shared" si="74"/>
        <v>0</v>
      </c>
      <c r="QP9" s="11"/>
      <c r="QQ9" s="12">
        <f t="shared" si="200"/>
        <v>0</v>
      </c>
      <c r="QS9" s="31">
        <v>1</v>
      </c>
      <c r="QT9" s="63">
        <v>35850</v>
      </c>
      <c r="QU9" s="12">
        <f t="shared" si="75"/>
        <v>35850</v>
      </c>
      <c r="QV9" s="11"/>
      <c r="QW9" s="12">
        <f t="shared" si="201"/>
        <v>0</v>
      </c>
      <c r="QY9" s="30">
        <v>2</v>
      </c>
      <c r="QZ9" s="53">
        <f>37000/2</f>
        <v>18500</v>
      </c>
      <c r="RA9" s="12">
        <f t="shared" si="76"/>
        <v>37000</v>
      </c>
      <c r="RB9" s="11"/>
      <c r="RC9" s="12">
        <f t="shared" si="202"/>
        <v>0</v>
      </c>
      <c r="RE9" s="30"/>
      <c r="RF9" s="53"/>
      <c r="RG9" s="12">
        <f t="shared" si="77"/>
        <v>0</v>
      </c>
      <c r="RH9" s="11"/>
      <c r="RI9" s="12">
        <f t="shared" si="203"/>
        <v>0</v>
      </c>
      <c r="RK9" s="1"/>
      <c r="RL9" s="3"/>
      <c r="RM9" s="12">
        <f t="shared" si="78"/>
        <v>0</v>
      </c>
      <c r="RN9" s="11"/>
      <c r="RO9" s="12">
        <f t="shared" si="204"/>
        <v>0</v>
      </c>
      <c r="RQ9" s="30">
        <v>5</v>
      </c>
      <c r="RR9" s="66">
        <f>129000/5</f>
        <v>25800</v>
      </c>
      <c r="RS9" s="12">
        <f t="shared" si="261"/>
        <v>129000</v>
      </c>
      <c r="RT9" s="11"/>
      <c r="RU9" s="12">
        <f t="shared" si="205"/>
        <v>0</v>
      </c>
      <c r="RW9" s="28">
        <v>2</v>
      </c>
      <c r="RX9" s="68">
        <f>30300/2</f>
        <v>15150</v>
      </c>
      <c r="RY9" s="12">
        <f t="shared" si="80"/>
        <v>30300</v>
      </c>
      <c r="RZ9" s="11"/>
      <c r="SA9" s="12">
        <f t="shared" si="206"/>
        <v>0</v>
      </c>
      <c r="SC9" s="1"/>
      <c r="SD9" s="3"/>
      <c r="SE9" s="12">
        <f t="shared" si="81"/>
        <v>0</v>
      </c>
      <c r="SF9" s="11"/>
      <c r="SG9" s="12">
        <f t="shared" si="207"/>
        <v>0</v>
      </c>
      <c r="SI9" s="1"/>
      <c r="SJ9" s="3"/>
      <c r="SK9" s="12">
        <f t="shared" si="82"/>
        <v>0</v>
      </c>
      <c r="SL9" s="11"/>
      <c r="SM9" s="12">
        <f t="shared" si="262"/>
        <v>0</v>
      </c>
      <c r="SO9" s="1"/>
      <c r="SP9" s="3"/>
      <c r="SQ9" s="12">
        <f t="shared" si="83"/>
        <v>0</v>
      </c>
      <c r="SR9" s="11"/>
      <c r="SS9" s="12">
        <f t="shared" si="208"/>
        <v>0</v>
      </c>
      <c r="ST9" s="27"/>
      <c r="SV9" s="28"/>
      <c r="SW9" s="29"/>
      <c r="SX9" s="12">
        <f t="shared" si="84"/>
        <v>0</v>
      </c>
      <c r="SY9" s="11"/>
      <c r="SZ9" s="12">
        <f t="shared" si="209"/>
        <v>0</v>
      </c>
      <c r="TB9" s="30">
        <v>1</v>
      </c>
      <c r="TC9" s="48">
        <v>43000</v>
      </c>
      <c r="TD9" s="12">
        <f t="shared" si="85"/>
        <v>43000</v>
      </c>
      <c r="TE9" s="11"/>
      <c r="TF9" s="12">
        <f t="shared" si="210"/>
        <v>0</v>
      </c>
      <c r="TH9" s="28"/>
      <c r="TI9" s="29"/>
      <c r="TJ9" s="12">
        <f t="shared" si="86"/>
        <v>0</v>
      </c>
      <c r="TK9" s="11"/>
      <c r="TL9" s="12">
        <f t="shared" si="211"/>
        <v>0</v>
      </c>
      <c r="TN9" s="30">
        <v>2</v>
      </c>
      <c r="TO9" s="57">
        <f>108900/2</f>
        <v>54450</v>
      </c>
      <c r="TP9" s="12">
        <f t="shared" si="87"/>
        <v>108900</v>
      </c>
      <c r="TQ9" s="11"/>
      <c r="TR9" s="12">
        <f t="shared" si="212"/>
        <v>0</v>
      </c>
      <c r="TT9" s="28"/>
      <c r="TU9" s="29"/>
      <c r="TV9" s="12">
        <f t="shared" si="88"/>
        <v>0</v>
      </c>
      <c r="TW9" s="11"/>
      <c r="TX9" s="12">
        <f t="shared" si="213"/>
        <v>0</v>
      </c>
      <c r="TZ9" s="28"/>
      <c r="UA9" s="29"/>
      <c r="UB9" s="12">
        <f t="shared" si="89"/>
        <v>0</v>
      </c>
      <c r="UC9" s="11"/>
      <c r="UD9" s="12">
        <f t="shared" si="214"/>
        <v>0</v>
      </c>
      <c r="UF9" s="1"/>
      <c r="UG9" s="3"/>
      <c r="UH9" s="12">
        <f t="shared" si="90"/>
        <v>0</v>
      </c>
      <c r="UI9" s="11"/>
      <c r="UJ9" s="12">
        <f t="shared" si="215"/>
        <v>0</v>
      </c>
      <c r="UL9" s="1"/>
      <c r="UM9" s="3"/>
      <c r="UN9" s="12">
        <f t="shared" si="91"/>
        <v>0</v>
      </c>
      <c r="UO9" s="11"/>
      <c r="UP9" s="12">
        <f t="shared" si="216"/>
        <v>0</v>
      </c>
      <c r="UR9" s="1"/>
      <c r="US9" s="3"/>
      <c r="UT9" s="12">
        <f t="shared" si="92"/>
        <v>0</v>
      </c>
      <c r="UU9" s="11"/>
      <c r="UV9" s="12">
        <f t="shared" si="263"/>
        <v>0</v>
      </c>
      <c r="UX9" s="1"/>
      <c r="UY9" s="3"/>
      <c r="UZ9" s="12">
        <f t="shared" si="93"/>
        <v>0</v>
      </c>
      <c r="VA9" s="11"/>
      <c r="VB9" s="12">
        <f t="shared" si="217"/>
        <v>0</v>
      </c>
      <c r="VC9" s="27"/>
      <c r="VE9" s="30">
        <v>1</v>
      </c>
      <c r="VF9" s="86">
        <v>13100</v>
      </c>
      <c r="VG9" s="12">
        <f t="shared" si="94"/>
        <v>13100</v>
      </c>
      <c r="VH9" s="11"/>
      <c r="VI9" s="12">
        <f t="shared" si="218"/>
        <v>0</v>
      </c>
      <c r="VK9" s="30">
        <v>1</v>
      </c>
      <c r="VL9" s="88">
        <v>63550</v>
      </c>
      <c r="VM9" s="12">
        <f t="shared" si="95"/>
        <v>63550</v>
      </c>
      <c r="VN9" s="11"/>
      <c r="VO9" s="12">
        <f t="shared" si="219"/>
        <v>0</v>
      </c>
      <c r="VQ9" s="28"/>
      <c r="VR9" s="29"/>
      <c r="VS9" s="12">
        <f t="shared" si="96"/>
        <v>0</v>
      </c>
      <c r="VT9" s="11"/>
      <c r="VU9" s="12">
        <f t="shared" si="220"/>
        <v>0</v>
      </c>
      <c r="VW9" s="30">
        <v>50</v>
      </c>
      <c r="VX9" s="91">
        <f>20000/50</f>
        <v>400</v>
      </c>
      <c r="VY9" s="12">
        <f t="shared" si="97"/>
        <v>20000</v>
      </c>
      <c r="VZ9" s="11"/>
      <c r="WA9" s="12">
        <f t="shared" si="221"/>
        <v>0</v>
      </c>
      <c r="WC9" s="28"/>
      <c r="WD9" s="29"/>
      <c r="WE9" s="12">
        <f t="shared" si="98"/>
        <v>0</v>
      </c>
      <c r="WF9" s="11"/>
      <c r="WG9" s="12">
        <f t="shared" si="222"/>
        <v>0</v>
      </c>
      <c r="WI9" s="30">
        <v>1</v>
      </c>
      <c r="WJ9" s="94">
        <v>31800</v>
      </c>
      <c r="WK9" s="12">
        <f t="shared" si="99"/>
        <v>31800</v>
      </c>
      <c r="WL9" s="11"/>
      <c r="WM9" s="12">
        <f t="shared" si="223"/>
        <v>0</v>
      </c>
      <c r="WO9" s="30">
        <v>1</v>
      </c>
      <c r="WP9" s="96">
        <v>72950</v>
      </c>
      <c r="WQ9" s="12">
        <f t="shared" si="100"/>
        <v>72950</v>
      </c>
      <c r="WR9" s="11"/>
      <c r="WS9" s="12">
        <f t="shared" si="224"/>
        <v>0</v>
      </c>
      <c r="WU9" s="28"/>
      <c r="WV9" s="29"/>
      <c r="WW9" s="12">
        <f t="shared" si="101"/>
        <v>0</v>
      </c>
      <c r="WX9" s="11"/>
      <c r="WY9" s="12">
        <f t="shared" si="225"/>
        <v>0</v>
      </c>
      <c r="XA9" s="28"/>
      <c r="XB9" s="29"/>
      <c r="XC9" s="12">
        <f t="shared" si="102"/>
        <v>0</v>
      </c>
      <c r="XD9" s="11"/>
      <c r="XE9" s="12">
        <f t="shared" si="226"/>
        <v>0</v>
      </c>
      <c r="XG9" s="28"/>
      <c r="XH9" s="29"/>
      <c r="XI9" s="12">
        <f t="shared" si="103"/>
        <v>0</v>
      </c>
      <c r="XJ9" s="11"/>
      <c r="XK9" s="12">
        <f t="shared" si="227"/>
        <v>0</v>
      </c>
      <c r="XM9" s="28"/>
      <c r="XN9" s="29"/>
      <c r="XO9" s="12">
        <f t="shared" si="104"/>
        <v>0</v>
      </c>
      <c r="XP9" s="11"/>
      <c r="XQ9" s="12">
        <f t="shared" si="228"/>
        <v>0</v>
      </c>
      <c r="XS9" s="30">
        <v>5</v>
      </c>
      <c r="XT9" s="99">
        <f>71500/5</f>
        <v>14300</v>
      </c>
      <c r="XU9" s="12">
        <f t="shared" si="105"/>
        <v>71500</v>
      </c>
      <c r="XV9" s="11"/>
      <c r="XW9" s="12">
        <f t="shared" si="229"/>
        <v>0</v>
      </c>
      <c r="XY9" s="28"/>
      <c r="XZ9" s="29"/>
      <c r="YA9" s="12">
        <f t="shared" si="106"/>
        <v>0</v>
      </c>
      <c r="YB9" s="11"/>
      <c r="YC9" s="12">
        <f t="shared" si="230"/>
        <v>0</v>
      </c>
      <c r="YE9" s="30">
        <v>1</v>
      </c>
      <c r="YF9" s="102">
        <v>66850</v>
      </c>
      <c r="YG9" s="12">
        <f t="shared" si="107"/>
        <v>66850</v>
      </c>
      <c r="YH9" s="11"/>
      <c r="YI9" s="12">
        <f t="shared" si="231"/>
        <v>0</v>
      </c>
      <c r="YK9" s="30">
        <v>1</v>
      </c>
      <c r="YL9" s="103">
        <v>74350</v>
      </c>
      <c r="YM9" s="12">
        <f t="shared" si="108"/>
        <v>74350</v>
      </c>
      <c r="YN9" s="11"/>
      <c r="YO9" s="12">
        <f t="shared" si="232"/>
        <v>0</v>
      </c>
      <c r="YQ9" s="28"/>
      <c r="YR9" s="29"/>
      <c r="YS9" s="12">
        <f t="shared" si="109"/>
        <v>0</v>
      </c>
      <c r="YT9" s="11"/>
      <c r="YU9" s="12">
        <f t="shared" si="233"/>
        <v>0</v>
      </c>
      <c r="YW9" s="28"/>
      <c r="YX9" s="29"/>
      <c r="YY9" s="12">
        <f t="shared" si="110"/>
        <v>0</v>
      </c>
      <c r="YZ9" s="11"/>
      <c r="ZA9" s="12">
        <f t="shared" si="234"/>
        <v>0</v>
      </c>
      <c r="ZC9" s="30">
        <v>1</v>
      </c>
      <c r="ZD9" s="106">
        <v>50600</v>
      </c>
      <c r="ZE9" s="12">
        <f t="shared" si="111"/>
        <v>50600</v>
      </c>
      <c r="ZF9" s="11"/>
      <c r="ZG9" s="12">
        <f t="shared" si="235"/>
        <v>0</v>
      </c>
      <c r="ZI9" s="30">
        <v>1</v>
      </c>
      <c r="ZJ9" s="107">
        <v>38400</v>
      </c>
      <c r="ZK9" s="12">
        <f t="shared" si="112"/>
        <v>38400</v>
      </c>
      <c r="ZL9" s="11"/>
      <c r="ZM9" s="12">
        <f t="shared" si="236"/>
        <v>0</v>
      </c>
      <c r="ZO9" s="30">
        <v>3</v>
      </c>
      <c r="ZP9" s="94">
        <f>22800/3</f>
        <v>7600</v>
      </c>
      <c r="ZQ9" s="12">
        <f t="shared" si="113"/>
        <v>22800</v>
      </c>
      <c r="ZR9" s="11"/>
      <c r="ZS9" s="12">
        <f t="shared" si="237"/>
        <v>0</v>
      </c>
      <c r="ZU9" s="30">
        <v>1</v>
      </c>
      <c r="ZV9" s="108">
        <v>137900</v>
      </c>
      <c r="ZW9" s="12">
        <f t="shared" si="114"/>
        <v>137900</v>
      </c>
      <c r="ZX9" s="11"/>
      <c r="ZY9" s="12">
        <f t="shared" si="238"/>
        <v>0</v>
      </c>
      <c r="AAA9" s="28"/>
      <c r="AAB9" s="29"/>
      <c r="AAC9" s="12">
        <f t="shared" si="115"/>
        <v>0</v>
      </c>
      <c r="AAD9" s="11"/>
      <c r="AAE9" s="12">
        <f t="shared" si="239"/>
        <v>0</v>
      </c>
      <c r="AAG9" s="30">
        <v>5</v>
      </c>
      <c r="AAH9" s="110">
        <f>137000/5</f>
        <v>27400</v>
      </c>
      <c r="AAI9" s="12">
        <f t="shared" si="116"/>
        <v>137000</v>
      </c>
      <c r="AAJ9" s="11"/>
      <c r="AAK9" s="12">
        <f t="shared" si="240"/>
        <v>0</v>
      </c>
      <c r="AAM9" s="30">
        <v>1</v>
      </c>
      <c r="AAN9" s="103">
        <v>39900</v>
      </c>
      <c r="AAO9" s="12">
        <f t="shared" si="117"/>
        <v>39900</v>
      </c>
      <c r="AAP9" s="11"/>
      <c r="AAQ9" s="12">
        <f t="shared" si="241"/>
        <v>0</v>
      </c>
      <c r="AAS9" s="30">
        <v>1</v>
      </c>
      <c r="AAT9" s="98">
        <v>5900</v>
      </c>
      <c r="AAU9" s="12">
        <f t="shared" si="118"/>
        <v>5900</v>
      </c>
      <c r="AAV9" s="11"/>
      <c r="AAW9" s="12">
        <f t="shared" si="242"/>
        <v>0</v>
      </c>
      <c r="AAY9" s="28"/>
      <c r="AAZ9" s="29"/>
      <c r="ABA9" s="12">
        <f t="shared" si="119"/>
        <v>0</v>
      </c>
      <c r="ABB9" s="11"/>
      <c r="ABC9" s="12">
        <f t="shared" si="243"/>
        <v>0</v>
      </c>
      <c r="ABE9" s="30">
        <v>1</v>
      </c>
      <c r="ABF9" s="115">
        <v>32950</v>
      </c>
      <c r="ABG9" s="12">
        <f t="shared" si="120"/>
        <v>32950</v>
      </c>
      <c r="ABH9" s="11"/>
      <c r="ABI9" s="12">
        <f t="shared" si="244"/>
        <v>0</v>
      </c>
      <c r="ABK9" s="30">
        <v>2</v>
      </c>
      <c r="ABL9" s="116">
        <f>125300/2</f>
        <v>62650</v>
      </c>
      <c r="ABM9" s="12">
        <f t="shared" si="121"/>
        <v>125300</v>
      </c>
      <c r="ABN9" s="11"/>
      <c r="ABO9" s="12">
        <f t="shared" si="245"/>
        <v>0</v>
      </c>
      <c r="ABQ9" s="28"/>
      <c r="ABR9" s="29"/>
      <c r="ABS9" s="12">
        <f t="shared" si="122"/>
        <v>0</v>
      </c>
      <c r="ABT9" s="11"/>
      <c r="ABU9" s="12">
        <f t="shared" si="246"/>
        <v>0</v>
      </c>
      <c r="ABW9" s="28"/>
      <c r="ABX9" s="29"/>
      <c r="ABY9" s="12">
        <f t="shared" si="123"/>
        <v>0</v>
      </c>
      <c r="ABZ9" s="11"/>
      <c r="ACA9" s="12">
        <f t="shared" si="247"/>
        <v>0</v>
      </c>
      <c r="ACC9" s="28"/>
      <c r="ACD9" s="29"/>
      <c r="ACE9" s="12">
        <f t="shared" si="124"/>
        <v>0</v>
      </c>
      <c r="ACF9" s="11"/>
      <c r="ACG9" s="12">
        <f t="shared" si="248"/>
        <v>0</v>
      </c>
      <c r="ACI9" s="28"/>
      <c r="ACJ9" s="29"/>
      <c r="ACK9" s="12">
        <f t="shared" si="125"/>
        <v>0</v>
      </c>
      <c r="ACL9" s="11"/>
      <c r="ACM9" s="12">
        <f t="shared" si="249"/>
        <v>0</v>
      </c>
      <c r="ACO9" s="28"/>
      <c r="ACP9" s="29"/>
      <c r="ACQ9" s="12">
        <f t="shared" si="126"/>
        <v>0</v>
      </c>
      <c r="ACR9" s="11"/>
      <c r="ACS9" s="12">
        <f t="shared" si="250"/>
        <v>0</v>
      </c>
      <c r="ACU9" s="28"/>
      <c r="ACV9" s="29"/>
      <c r="ACW9" s="12">
        <f t="shared" si="127"/>
        <v>0</v>
      </c>
      <c r="ACX9" s="11"/>
      <c r="ACY9" s="12">
        <f t="shared" si="251"/>
        <v>0</v>
      </c>
      <c r="ADA9" s="28"/>
      <c r="ADB9" s="29"/>
      <c r="ADC9" s="12">
        <f t="shared" si="128"/>
        <v>0</v>
      </c>
      <c r="ADD9" s="11"/>
      <c r="ADE9" s="12">
        <f t="shared" si="252"/>
        <v>0</v>
      </c>
      <c r="ADG9" s="28"/>
      <c r="ADH9" s="29"/>
      <c r="ADI9" s="12">
        <f t="shared" si="129"/>
        <v>0</v>
      </c>
      <c r="ADJ9" s="11"/>
      <c r="ADK9" s="12">
        <f t="shared" si="253"/>
        <v>0</v>
      </c>
    </row>
    <row r="10" spans="1:791" x14ac:dyDescent="0.25">
      <c r="B10" s="1"/>
      <c r="C10" s="3"/>
      <c r="D10" s="12">
        <f t="shared" si="130"/>
        <v>0</v>
      </c>
      <c r="E10" s="11"/>
      <c r="F10" s="12">
        <f t="shared" si="131"/>
        <v>0</v>
      </c>
      <c r="H10" s="1"/>
      <c r="I10" s="3"/>
      <c r="J10" s="12">
        <f t="shared" si="0"/>
        <v>0</v>
      </c>
      <c r="K10" s="11"/>
      <c r="L10" s="12">
        <f t="shared" si="132"/>
        <v>0</v>
      </c>
      <c r="N10" s="34">
        <v>10</v>
      </c>
      <c r="O10" s="38">
        <f>17000/10</f>
        <v>1700</v>
      </c>
      <c r="P10" s="12">
        <f t="shared" si="1"/>
        <v>17000</v>
      </c>
      <c r="Q10" s="11"/>
      <c r="R10" s="12">
        <f t="shared" si="133"/>
        <v>0</v>
      </c>
      <c r="T10" s="28">
        <v>1</v>
      </c>
      <c r="U10" s="39">
        <v>63100</v>
      </c>
      <c r="V10" s="12">
        <f t="shared" si="2"/>
        <v>63100</v>
      </c>
      <c r="W10" s="11"/>
      <c r="X10" s="12">
        <f t="shared" si="134"/>
        <v>0</v>
      </c>
      <c r="Z10" s="1"/>
      <c r="AA10" s="3"/>
      <c r="AB10" s="12">
        <f t="shared" si="3"/>
        <v>0</v>
      </c>
      <c r="AC10" s="11"/>
      <c r="AD10" s="12">
        <f t="shared" si="135"/>
        <v>0</v>
      </c>
      <c r="AE10" s="27"/>
      <c r="AF10" s="1"/>
      <c r="AG10" s="3"/>
      <c r="AH10" s="12">
        <f t="shared" si="4"/>
        <v>0</v>
      </c>
      <c r="AI10" s="11"/>
      <c r="AJ10" s="12">
        <f t="shared" si="136"/>
        <v>0</v>
      </c>
      <c r="AL10" s="28">
        <v>1</v>
      </c>
      <c r="AM10" s="42">
        <v>34800</v>
      </c>
      <c r="AN10" s="12">
        <f t="shared" si="5"/>
        <v>34800</v>
      </c>
      <c r="AO10" s="11"/>
      <c r="AP10" s="12">
        <f t="shared" si="137"/>
        <v>0</v>
      </c>
      <c r="AR10" s="1"/>
      <c r="AS10" s="3"/>
      <c r="AT10" s="12">
        <f t="shared" si="6"/>
        <v>0</v>
      </c>
      <c r="AU10" s="11"/>
      <c r="AV10" s="12">
        <f t="shared" si="138"/>
        <v>0</v>
      </c>
      <c r="AX10" s="1"/>
      <c r="AY10" s="3"/>
      <c r="AZ10" s="12">
        <f t="shared" si="7"/>
        <v>0</v>
      </c>
      <c r="BA10" s="11"/>
      <c r="BB10" s="12">
        <f t="shared" si="139"/>
        <v>0</v>
      </c>
      <c r="BD10" s="1"/>
      <c r="BE10" s="3"/>
      <c r="BF10" s="12">
        <f t="shared" si="8"/>
        <v>0</v>
      </c>
      <c r="BG10" s="11"/>
      <c r="BH10" s="12">
        <f t="shared" si="140"/>
        <v>0</v>
      </c>
      <c r="BJ10" s="1"/>
      <c r="BK10" s="3"/>
      <c r="BL10" s="12">
        <f t="shared" si="9"/>
        <v>0</v>
      </c>
      <c r="BM10" s="11"/>
      <c r="BN10" s="12">
        <f t="shared" si="141"/>
        <v>0</v>
      </c>
      <c r="BP10" s="1"/>
      <c r="BQ10" s="3"/>
      <c r="BR10" s="12">
        <f t="shared" si="10"/>
        <v>0</v>
      </c>
      <c r="BS10" s="11"/>
      <c r="BT10" s="12">
        <f t="shared" si="254"/>
        <v>0</v>
      </c>
      <c r="BV10" s="1"/>
      <c r="BW10" s="3"/>
      <c r="BX10" s="12">
        <f t="shared" si="11"/>
        <v>0</v>
      </c>
      <c r="BY10" s="11"/>
      <c r="BZ10" s="12">
        <f t="shared" si="142"/>
        <v>0</v>
      </c>
      <c r="CB10" s="1"/>
      <c r="CC10" s="3"/>
      <c r="CD10" s="12">
        <f t="shared" si="12"/>
        <v>0</v>
      </c>
      <c r="CE10" s="11"/>
      <c r="CF10" s="12">
        <f t="shared" si="143"/>
        <v>0</v>
      </c>
      <c r="CH10" s="1"/>
      <c r="CI10" s="3"/>
      <c r="CJ10" s="12">
        <f t="shared" si="13"/>
        <v>0</v>
      </c>
      <c r="CK10" s="11"/>
      <c r="CL10" s="12">
        <f t="shared" si="144"/>
        <v>0</v>
      </c>
      <c r="CN10" s="28">
        <v>1</v>
      </c>
      <c r="CO10" s="52">
        <v>107350</v>
      </c>
      <c r="CP10" s="12">
        <f t="shared" si="14"/>
        <v>107350</v>
      </c>
      <c r="CQ10" s="11"/>
      <c r="CR10" s="12">
        <f t="shared" si="145"/>
        <v>0</v>
      </c>
      <c r="CT10" s="1"/>
      <c r="CU10" s="3"/>
      <c r="CV10" s="12">
        <f t="shared" si="15"/>
        <v>0</v>
      </c>
      <c r="CW10" s="11"/>
      <c r="CX10" s="12">
        <f t="shared" si="146"/>
        <v>0</v>
      </c>
      <c r="CZ10" s="28">
        <v>2</v>
      </c>
      <c r="DA10" s="54">
        <f>46600/2</f>
        <v>23300</v>
      </c>
      <c r="DB10" s="12">
        <f t="shared" si="16"/>
        <v>46600</v>
      </c>
      <c r="DC10" s="11"/>
      <c r="DD10" s="12">
        <f t="shared" si="147"/>
        <v>0</v>
      </c>
      <c r="DF10" s="1"/>
      <c r="DG10" s="3"/>
      <c r="DH10" s="12">
        <f t="shared" si="17"/>
        <v>0</v>
      </c>
      <c r="DI10" s="11"/>
      <c r="DJ10" s="12">
        <f t="shared" si="148"/>
        <v>0</v>
      </c>
      <c r="DL10" s="1"/>
      <c r="DM10" s="3"/>
      <c r="DN10" s="12">
        <f t="shared" si="18"/>
        <v>0</v>
      </c>
      <c r="DO10" s="11"/>
      <c r="DP10" s="12">
        <f t="shared" si="149"/>
        <v>0</v>
      </c>
      <c r="DR10" s="1"/>
      <c r="DS10" s="3"/>
      <c r="DT10" s="12">
        <f t="shared" si="19"/>
        <v>0</v>
      </c>
      <c r="DU10" s="11"/>
      <c r="DV10" s="12">
        <f t="shared" si="255"/>
        <v>0</v>
      </c>
      <c r="DX10" s="1"/>
      <c r="DY10" s="3"/>
      <c r="DZ10" s="12">
        <f t="shared" si="20"/>
        <v>0</v>
      </c>
      <c r="EA10" s="11"/>
      <c r="EB10" s="12">
        <f t="shared" si="150"/>
        <v>0</v>
      </c>
      <c r="EE10" s="1"/>
      <c r="EF10" s="3"/>
      <c r="EG10" s="12">
        <f t="shared" si="21"/>
        <v>0</v>
      </c>
      <c r="EH10" s="11"/>
      <c r="EI10" s="12">
        <f t="shared" si="151"/>
        <v>0</v>
      </c>
      <c r="EK10" s="1"/>
      <c r="EL10" s="3"/>
      <c r="EM10" s="12">
        <f t="shared" si="22"/>
        <v>0</v>
      </c>
      <c r="EN10" s="11"/>
      <c r="EO10" s="12">
        <f t="shared" si="152"/>
        <v>0</v>
      </c>
      <c r="EQ10" s="28">
        <v>1</v>
      </c>
      <c r="ER10" s="60">
        <v>28655.5</v>
      </c>
      <c r="ES10" s="12">
        <f t="shared" si="23"/>
        <v>28655.5</v>
      </c>
      <c r="ET10" s="11">
        <v>0.19</v>
      </c>
      <c r="EU10" s="12">
        <f t="shared" si="153"/>
        <v>5444.5450000000001</v>
      </c>
      <c r="EW10" s="28">
        <v>2</v>
      </c>
      <c r="EX10" s="61">
        <f>35100/2</f>
        <v>17550</v>
      </c>
      <c r="EY10" s="12">
        <f t="shared" si="24"/>
        <v>35100</v>
      </c>
      <c r="EZ10" s="11"/>
      <c r="FA10" s="12">
        <f t="shared" si="154"/>
        <v>0</v>
      </c>
      <c r="FC10" s="1"/>
      <c r="FD10" s="3"/>
      <c r="FE10" s="12">
        <f t="shared" si="25"/>
        <v>0</v>
      </c>
      <c r="FF10" s="11"/>
      <c r="FG10" s="12">
        <f t="shared" si="155"/>
        <v>0</v>
      </c>
      <c r="FI10" s="1"/>
      <c r="FJ10" s="3"/>
      <c r="FK10" s="12">
        <f t="shared" si="26"/>
        <v>0</v>
      </c>
      <c r="FL10" s="11"/>
      <c r="FM10" s="12">
        <f t="shared" si="156"/>
        <v>0</v>
      </c>
      <c r="FO10" s="1"/>
      <c r="FP10" s="3"/>
      <c r="FQ10" s="12">
        <f t="shared" si="27"/>
        <v>0</v>
      </c>
      <c r="FR10" s="11"/>
      <c r="FS10" s="12">
        <f t="shared" si="157"/>
        <v>0</v>
      </c>
      <c r="FU10" s="1"/>
      <c r="FV10" s="3"/>
      <c r="FW10" s="12">
        <f t="shared" si="28"/>
        <v>0</v>
      </c>
      <c r="FX10" s="11"/>
      <c r="FY10" s="12">
        <f t="shared" si="158"/>
        <v>0</v>
      </c>
      <c r="GA10" s="28">
        <v>2</v>
      </c>
      <c r="GB10" s="66">
        <f>100700/2</f>
        <v>50350</v>
      </c>
      <c r="GC10" s="12">
        <f t="shared" si="29"/>
        <v>100700</v>
      </c>
      <c r="GD10" s="11"/>
      <c r="GE10" s="12">
        <f t="shared" si="159"/>
        <v>0</v>
      </c>
      <c r="GG10" s="1"/>
      <c r="GH10" s="3"/>
      <c r="GI10" s="12">
        <f t="shared" si="30"/>
        <v>0</v>
      </c>
      <c r="GJ10" s="11"/>
      <c r="GK10" s="12">
        <f t="shared" si="160"/>
        <v>0</v>
      </c>
      <c r="GL10" s="27"/>
      <c r="GM10" s="1"/>
      <c r="GN10" s="3"/>
      <c r="GO10" s="12">
        <f t="shared" si="31"/>
        <v>0</v>
      </c>
      <c r="GP10" s="11"/>
      <c r="GQ10" s="12">
        <f t="shared" si="161"/>
        <v>0</v>
      </c>
      <c r="GS10" s="1"/>
      <c r="GT10" s="3"/>
      <c r="GU10" s="12">
        <f t="shared" si="32"/>
        <v>0</v>
      </c>
      <c r="GV10" s="11"/>
      <c r="GW10" s="12">
        <f t="shared" si="162"/>
        <v>0</v>
      </c>
      <c r="GY10" s="1"/>
      <c r="GZ10" s="3"/>
      <c r="HA10" s="12">
        <f t="shared" si="33"/>
        <v>0</v>
      </c>
      <c r="HB10" s="11"/>
      <c r="HC10" s="12">
        <f t="shared" si="163"/>
        <v>0</v>
      </c>
      <c r="HE10" s="1"/>
      <c r="HF10" s="3"/>
      <c r="HG10" s="12">
        <f t="shared" si="34"/>
        <v>0</v>
      </c>
      <c r="HH10" s="11"/>
      <c r="HI10" s="12">
        <f t="shared" si="164"/>
        <v>0</v>
      </c>
      <c r="HK10" s="1"/>
      <c r="HL10" s="3"/>
      <c r="HM10" s="12">
        <f t="shared" si="35"/>
        <v>0</v>
      </c>
      <c r="HN10" s="11"/>
      <c r="HO10" s="12">
        <f t="shared" si="165"/>
        <v>0</v>
      </c>
      <c r="HQ10" s="1"/>
      <c r="HR10" s="3"/>
      <c r="HS10" s="12">
        <f t="shared" si="36"/>
        <v>0</v>
      </c>
      <c r="HT10" s="11"/>
      <c r="HU10" s="12">
        <f t="shared" si="166"/>
        <v>0</v>
      </c>
      <c r="HW10" s="1"/>
      <c r="HX10" s="3"/>
      <c r="HY10" s="12">
        <f t="shared" si="37"/>
        <v>0</v>
      </c>
      <c r="HZ10" s="11"/>
      <c r="IA10" s="12">
        <f t="shared" si="256"/>
        <v>0</v>
      </c>
      <c r="IC10" s="1"/>
      <c r="ID10" s="3"/>
      <c r="IE10" s="12">
        <f t="shared" si="38"/>
        <v>0</v>
      </c>
      <c r="IF10" s="11"/>
      <c r="IG10" s="12">
        <f t="shared" si="167"/>
        <v>0</v>
      </c>
      <c r="II10" s="28">
        <v>3</v>
      </c>
      <c r="IJ10" s="51">
        <f>111450/3</f>
        <v>37150</v>
      </c>
      <c r="IK10" s="12">
        <f t="shared" si="39"/>
        <v>111450</v>
      </c>
      <c r="IL10" s="11"/>
      <c r="IM10" s="12">
        <f t="shared" si="168"/>
        <v>0</v>
      </c>
      <c r="IO10" s="1"/>
      <c r="IP10" s="3"/>
      <c r="IQ10" s="12">
        <f t="shared" si="40"/>
        <v>0</v>
      </c>
      <c r="IR10" s="11"/>
      <c r="IS10" s="12">
        <f t="shared" si="169"/>
        <v>0</v>
      </c>
      <c r="IU10" s="1"/>
      <c r="IV10" s="3"/>
      <c r="IW10" s="12">
        <f t="shared" si="41"/>
        <v>0</v>
      </c>
      <c r="IX10" s="11"/>
      <c r="IY10" s="12">
        <f t="shared" si="170"/>
        <v>0</v>
      </c>
      <c r="JA10" s="1"/>
      <c r="JB10" s="3"/>
      <c r="JC10" s="12">
        <f t="shared" si="42"/>
        <v>0</v>
      </c>
      <c r="JD10" s="11"/>
      <c r="JE10" s="12">
        <f t="shared" si="171"/>
        <v>0</v>
      </c>
      <c r="JG10" s="1"/>
      <c r="JH10" s="3"/>
      <c r="JI10" s="12">
        <f t="shared" si="257"/>
        <v>0</v>
      </c>
      <c r="JJ10" s="11"/>
      <c r="JK10" s="12">
        <f t="shared" si="172"/>
        <v>0</v>
      </c>
      <c r="JM10" s="1"/>
      <c r="JN10" s="3"/>
      <c r="JO10" s="12">
        <f t="shared" si="44"/>
        <v>0</v>
      </c>
      <c r="JP10" s="11"/>
      <c r="JQ10" s="12">
        <f t="shared" si="173"/>
        <v>0</v>
      </c>
      <c r="JS10" s="30">
        <v>1</v>
      </c>
      <c r="JT10" s="57">
        <v>42800</v>
      </c>
      <c r="JU10" s="12">
        <f t="shared" si="45"/>
        <v>42800</v>
      </c>
      <c r="JV10" s="11"/>
      <c r="JW10" s="12">
        <f t="shared" si="174"/>
        <v>0</v>
      </c>
      <c r="JY10" s="1"/>
      <c r="JZ10" s="3"/>
      <c r="KA10" s="12">
        <f t="shared" si="46"/>
        <v>0</v>
      </c>
      <c r="KB10" s="11"/>
      <c r="KC10" s="12">
        <f t="shared" si="258"/>
        <v>0</v>
      </c>
      <c r="KE10" s="1"/>
      <c r="KF10" s="3"/>
      <c r="KG10" s="12">
        <f t="shared" si="47"/>
        <v>0</v>
      </c>
      <c r="KH10" s="11"/>
      <c r="KI10" s="12">
        <f t="shared" si="175"/>
        <v>0</v>
      </c>
      <c r="KL10" s="1"/>
      <c r="KM10" s="3"/>
      <c r="KN10" s="12">
        <f t="shared" si="48"/>
        <v>0</v>
      </c>
      <c r="KO10" s="11"/>
      <c r="KP10" s="12">
        <f t="shared" si="176"/>
        <v>0</v>
      </c>
      <c r="KR10" s="1"/>
      <c r="KS10" s="3"/>
      <c r="KT10" s="12">
        <f t="shared" si="49"/>
        <v>0</v>
      </c>
      <c r="KU10" s="11"/>
      <c r="KV10" s="12">
        <f t="shared" si="177"/>
        <v>0</v>
      </c>
      <c r="KX10" s="1"/>
      <c r="KY10" s="3"/>
      <c r="KZ10" s="12">
        <f t="shared" si="50"/>
        <v>0</v>
      </c>
      <c r="LA10" s="11"/>
      <c r="LB10" s="12">
        <f t="shared" si="178"/>
        <v>0</v>
      </c>
      <c r="LD10" s="30">
        <v>1</v>
      </c>
      <c r="LE10" s="53">
        <v>34450</v>
      </c>
      <c r="LF10" s="12">
        <f t="shared" si="51"/>
        <v>34450</v>
      </c>
      <c r="LG10" s="11"/>
      <c r="LH10" s="12">
        <f t="shared" si="179"/>
        <v>0</v>
      </c>
      <c r="LJ10" s="1"/>
      <c r="LK10" s="3"/>
      <c r="LL10" s="12">
        <f t="shared" si="52"/>
        <v>0</v>
      </c>
      <c r="LM10" s="11"/>
      <c r="LN10" s="12">
        <f t="shared" si="180"/>
        <v>0</v>
      </c>
      <c r="LP10" s="30">
        <v>2</v>
      </c>
      <c r="LQ10" s="66">
        <f>14800/2</f>
        <v>7400</v>
      </c>
      <c r="LR10" s="12">
        <f t="shared" si="53"/>
        <v>14800</v>
      </c>
      <c r="LS10" s="11"/>
      <c r="LT10" s="12">
        <f t="shared" si="181"/>
        <v>0</v>
      </c>
      <c r="LV10" s="1"/>
      <c r="LW10" s="3"/>
      <c r="LX10" s="12">
        <f t="shared" si="54"/>
        <v>0</v>
      </c>
      <c r="LY10" s="11"/>
      <c r="LZ10" s="12">
        <f t="shared" si="182"/>
        <v>0</v>
      </c>
      <c r="MB10" s="1"/>
      <c r="MC10" s="3"/>
      <c r="MD10" s="12">
        <f t="shared" si="55"/>
        <v>0</v>
      </c>
      <c r="ME10" s="11"/>
      <c r="MF10" s="12">
        <f t="shared" si="259"/>
        <v>0</v>
      </c>
      <c r="MH10" s="1"/>
      <c r="MI10" s="3"/>
      <c r="MJ10" s="12">
        <f t="shared" si="56"/>
        <v>0</v>
      </c>
      <c r="MK10" s="11"/>
      <c r="ML10" s="12">
        <f t="shared" si="183"/>
        <v>0</v>
      </c>
      <c r="MO10" s="1"/>
      <c r="MP10" s="3"/>
      <c r="MQ10" s="12">
        <f t="shared" si="57"/>
        <v>0</v>
      </c>
      <c r="MR10" s="11"/>
      <c r="MS10" s="12">
        <f t="shared" si="184"/>
        <v>0</v>
      </c>
      <c r="MU10" s="1"/>
      <c r="MV10" s="3"/>
      <c r="MW10" s="12">
        <f t="shared" si="58"/>
        <v>0</v>
      </c>
      <c r="MX10" s="11"/>
      <c r="MY10" s="12">
        <f t="shared" si="185"/>
        <v>0</v>
      </c>
      <c r="NA10" s="1"/>
      <c r="NB10" s="3"/>
      <c r="NC10" s="12">
        <f t="shared" si="59"/>
        <v>0</v>
      </c>
      <c r="ND10" s="11"/>
      <c r="NE10" s="12">
        <f t="shared" si="186"/>
        <v>0</v>
      </c>
      <c r="NG10" s="1"/>
      <c r="NH10" s="3"/>
      <c r="NI10" s="12">
        <f t="shared" si="60"/>
        <v>0</v>
      </c>
      <c r="NJ10" s="11"/>
      <c r="NK10" s="12">
        <f t="shared" si="187"/>
        <v>0</v>
      </c>
      <c r="NM10" s="30">
        <v>1</v>
      </c>
      <c r="NN10" s="73">
        <v>5500</v>
      </c>
      <c r="NO10" s="12">
        <f t="shared" si="61"/>
        <v>5500</v>
      </c>
      <c r="NP10" s="11"/>
      <c r="NQ10" s="12">
        <f t="shared" si="188"/>
        <v>0</v>
      </c>
      <c r="NS10" s="28">
        <v>1</v>
      </c>
      <c r="NT10" s="50">
        <v>55200</v>
      </c>
      <c r="NU10" s="12">
        <f t="shared" si="62"/>
        <v>55200</v>
      </c>
      <c r="NV10" s="11"/>
      <c r="NW10" s="12">
        <f t="shared" si="189"/>
        <v>0</v>
      </c>
      <c r="NY10" s="30">
        <v>1</v>
      </c>
      <c r="NZ10" s="78">
        <v>81700</v>
      </c>
      <c r="OA10" s="12">
        <f t="shared" si="63"/>
        <v>81700</v>
      </c>
      <c r="OB10" s="11"/>
      <c r="OC10" s="12">
        <f t="shared" si="190"/>
        <v>0</v>
      </c>
      <c r="OE10" s="30">
        <v>3</v>
      </c>
      <c r="OF10" s="74">
        <f>18900/3</f>
        <v>6300</v>
      </c>
      <c r="OG10" s="12">
        <f t="shared" si="64"/>
        <v>18900</v>
      </c>
      <c r="OH10" s="11"/>
      <c r="OI10" s="12">
        <f t="shared" si="191"/>
        <v>0</v>
      </c>
      <c r="OK10" s="1"/>
      <c r="OL10" s="3"/>
      <c r="OM10" s="12">
        <f t="shared" si="65"/>
        <v>0</v>
      </c>
      <c r="ON10" s="11"/>
      <c r="OO10" s="12">
        <f t="shared" si="192"/>
        <v>0</v>
      </c>
      <c r="OQ10" s="1"/>
      <c r="OR10" s="3"/>
      <c r="OS10" s="12">
        <f t="shared" si="66"/>
        <v>0</v>
      </c>
      <c r="OT10" s="11"/>
      <c r="OU10" s="12">
        <f t="shared" si="193"/>
        <v>0</v>
      </c>
      <c r="OV10" s="27"/>
      <c r="OW10" s="1"/>
      <c r="OX10" s="3"/>
      <c r="OY10" s="12">
        <f t="shared" si="67"/>
        <v>0</v>
      </c>
      <c r="OZ10" s="11"/>
      <c r="PA10" s="12">
        <f t="shared" si="194"/>
        <v>0</v>
      </c>
      <c r="PC10" s="30">
        <v>1</v>
      </c>
      <c r="PD10" s="48">
        <v>57000</v>
      </c>
      <c r="PE10" s="12">
        <f t="shared" si="68"/>
        <v>57000</v>
      </c>
      <c r="PF10" s="11"/>
      <c r="PG10" s="12">
        <f t="shared" si="195"/>
        <v>0</v>
      </c>
      <c r="PI10" s="1"/>
      <c r="PJ10" s="3"/>
      <c r="PK10" s="12">
        <f t="shared" si="69"/>
        <v>0</v>
      </c>
      <c r="PL10" s="11"/>
      <c r="PM10" s="12">
        <f t="shared" si="196"/>
        <v>0</v>
      </c>
      <c r="PO10" s="1"/>
      <c r="PP10" s="3"/>
      <c r="PQ10" s="12">
        <f t="shared" si="70"/>
        <v>0</v>
      </c>
      <c r="PR10" s="11"/>
      <c r="PS10" s="12">
        <f t="shared" si="197"/>
        <v>0</v>
      </c>
      <c r="PU10" s="1"/>
      <c r="PV10" s="3"/>
      <c r="PW10" s="12">
        <f t="shared" si="71"/>
        <v>0</v>
      </c>
      <c r="PX10" s="11"/>
      <c r="PY10" s="12">
        <f t="shared" si="198"/>
        <v>0</v>
      </c>
      <c r="QA10" s="1"/>
      <c r="QB10" s="3"/>
      <c r="QC10" s="12">
        <f t="shared" si="72"/>
        <v>0</v>
      </c>
      <c r="QD10" s="11"/>
      <c r="QE10" s="12">
        <f t="shared" si="199"/>
        <v>0</v>
      </c>
      <c r="QG10" s="30">
        <v>1</v>
      </c>
      <c r="QH10" s="60">
        <v>42400</v>
      </c>
      <c r="QI10" s="12">
        <f t="shared" si="73"/>
        <v>42400</v>
      </c>
      <c r="QJ10" s="11"/>
      <c r="QK10" s="12">
        <f t="shared" si="260"/>
        <v>0</v>
      </c>
      <c r="QM10" s="1"/>
      <c r="QN10" s="3"/>
      <c r="QO10" s="12">
        <f t="shared" si="74"/>
        <v>0</v>
      </c>
      <c r="QP10" s="11"/>
      <c r="QQ10" s="12">
        <f t="shared" si="200"/>
        <v>0</v>
      </c>
      <c r="QS10" s="30">
        <v>1</v>
      </c>
      <c r="QT10" s="63">
        <v>80300</v>
      </c>
      <c r="QU10" s="12">
        <f t="shared" si="75"/>
        <v>80300</v>
      </c>
      <c r="QV10" s="11"/>
      <c r="QW10" s="12">
        <f t="shared" si="201"/>
        <v>0</v>
      </c>
      <c r="QY10" s="30">
        <v>2</v>
      </c>
      <c r="QZ10" s="53">
        <f>11900/2</f>
        <v>5950</v>
      </c>
      <c r="RA10" s="12">
        <f t="shared" si="76"/>
        <v>11900</v>
      </c>
      <c r="RB10" s="11"/>
      <c r="RC10" s="12">
        <f t="shared" si="202"/>
        <v>0</v>
      </c>
      <c r="RE10" s="30"/>
      <c r="RF10" s="53"/>
      <c r="RG10" s="12">
        <f t="shared" si="77"/>
        <v>0</v>
      </c>
      <c r="RH10" s="11"/>
      <c r="RI10" s="12">
        <f t="shared" si="203"/>
        <v>0</v>
      </c>
      <c r="RK10" s="1"/>
      <c r="RL10" s="3"/>
      <c r="RM10" s="12">
        <f t="shared" si="78"/>
        <v>0</v>
      </c>
      <c r="RN10" s="11"/>
      <c r="RO10" s="12">
        <f t="shared" si="204"/>
        <v>0</v>
      </c>
      <c r="RQ10" s="30">
        <v>2</v>
      </c>
      <c r="RR10" s="66">
        <f>30300/2</f>
        <v>15150</v>
      </c>
      <c r="RS10" s="12">
        <f t="shared" si="261"/>
        <v>30300</v>
      </c>
      <c r="RT10" s="11"/>
      <c r="RU10" s="12">
        <f t="shared" si="205"/>
        <v>0</v>
      </c>
      <c r="RW10" s="28">
        <v>3</v>
      </c>
      <c r="RX10" s="68">
        <f>59850/3</f>
        <v>19950</v>
      </c>
      <c r="RY10" s="12">
        <f t="shared" si="80"/>
        <v>59850</v>
      </c>
      <c r="RZ10" s="11"/>
      <c r="SA10" s="12">
        <f t="shared" si="206"/>
        <v>0</v>
      </c>
      <c r="SC10" s="1"/>
      <c r="SD10" s="3"/>
      <c r="SE10" s="12">
        <f t="shared" si="81"/>
        <v>0</v>
      </c>
      <c r="SF10" s="11"/>
      <c r="SG10" s="12">
        <f t="shared" si="207"/>
        <v>0</v>
      </c>
      <c r="SI10" s="1"/>
      <c r="SJ10" s="3"/>
      <c r="SK10" s="12">
        <f t="shared" si="82"/>
        <v>0</v>
      </c>
      <c r="SL10" s="11"/>
      <c r="SM10" s="12">
        <f t="shared" si="262"/>
        <v>0</v>
      </c>
      <c r="SO10" s="1"/>
      <c r="SP10" s="3"/>
      <c r="SQ10" s="12">
        <f t="shared" si="83"/>
        <v>0</v>
      </c>
      <c r="SR10" s="11"/>
      <c r="SS10" s="12">
        <f t="shared" si="208"/>
        <v>0</v>
      </c>
      <c r="SV10" s="1"/>
      <c r="SW10" s="3"/>
      <c r="SX10" s="12">
        <f t="shared" si="84"/>
        <v>0</v>
      </c>
      <c r="SY10" s="11"/>
      <c r="SZ10" s="12">
        <f t="shared" si="209"/>
        <v>0</v>
      </c>
      <c r="TB10" s="30">
        <v>1</v>
      </c>
      <c r="TC10" s="48">
        <v>38000</v>
      </c>
      <c r="TD10" s="12">
        <f t="shared" si="85"/>
        <v>38000</v>
      </c>
      <c r="TE10" s="11"/>
      <c r="TF10" s="12">
        <f t="shared" si="210"/>
        <v>0</v>
      </c>
      <c r="TH10" s="1"/>
      <c r="TI10" s="3"/>
      <c r="TJ10" s="12">
        <f t="shared" si="86"/>
        <v>0</v>
      </c>
      <c r="TK10" s="11"/>
      <c r="TL10" s="12">
        <f t="shared" si="211"/>
        <v>0</v>
      </c>
      <c r="TN10" s="30">
        <v>2</v>
      </c>
      <c r="TO10" s="57">
        <f>226800/2</f>
        <v>113400</v>
      </c>
      <c r="TP10" s="12">
        <f t="shared" si="87"/>
        <v>226800</v>
      </c>
      <c r="TQ10" s="11"/>
      <c r="TR10" s="12">
        <f t="shared" si="212"/>
        <v>0</v>
      </c>
      <c r="TT10" s="1"/>
      <c r="TU10" s="3"/>
      <c r="TV10" s="12">
        <f t="shared" si="88"/>
        <v>0</v>
      </c>
      <c r="TW10" s="11"/>
      <c r="TX10" s="12">
        <f t="shared" si="213"/>
        <v>0</v>
      </c>
      <c r="TZ10" s="1"/>
      <c r="UA10" s="3"/>
      <c r="UB10" s="12">
        <f t="shared" si="89"/>
        <v>0</v>
      </c>
      <c r="UC10" s="11"/>
      <c r="UD10" s="12">
        <f t="shared" si="214"/>
        <v>0</v>
      </c>
      <c r="UF10" s="1"/>
      <c r="UG10" s="3"/>
      <c r="UH10" s="12">
        <f t="shared" si="90"/>
        <v>0</v>
      </c>
      <c r="UI10" s="11"/>
      <c r="UJ10" s="12">
        <f t="shared" si="215"/>
        <v>0</v>
      </c>
      <c r="UL10" s="1"/>
      <c r="UM10" s="3"/>
      <c r="UN10" s="12">
        <f t="shared" si="91"/>
        <v>0</v>
      </c>
      <c r="UO10" s="11"/>
      <c r="UP10" s="12">
        <f t="shared" si="216"/>
        <v>0</v>
      </c>
      <c r="UR10" s="1"/>
      <c r="US10" s="3"/>
      <c r="UT10" s="12">
        <f t="shared" si="92"/>
        <v>0</v>
      </c>
      <c r="UU10" s="11"/>
      <c r="UV10" s="12">
        <f t="shared" si="263"/>
        <v>0</v>
      </c>
      <c r="UX10" s="1"/>
      <c r="UY10" s="3"/>
      <c r="UZ10" s="12">
        <f t="shared" si="93"/>
        <v>0</v>
      </c>
      <c r="VA10" s="11"/>
      <c r="VB10" s="12">
        <f t="shared" si="217"/>
        <v>0</v>
      </c>
      <c r="VE10" s="1"/>
      <c r="VF10" s="3"/>
      <c r="VG10" s="12">
        <f t="shared" si="94"/>
        <v>0</v>
      </c>
      <c r="VH10" s="11"/>
      <c r="VI10" s="12">
        <f t="shared" si="218"/>
        <v>0</v>
      </c>
      <c r="VK10" s="30">
        <v>60</v>
      </c>
      <c r="VL10" s="87">
        <f>24000/60</f>
        <v>400</v>
      </c>
      <c r="VM10" s="12">
        <f t="shared" si="95"/>
        <v>24000</v>
      </c>
      <c r="VN10" s="11"/>
      <c r="VO10" s="12">
        <f t="shared" si="219"/>
        <v>0</v>
      </c>
      <c r="VQ10" s="1"/>
      <c r="VR10" s="3"/>
      <c r="VS10" s="12">
        <f t="shared" si="96"/>
        <v>0</v>
      </c>
      <c r="VT10" s="11"/>
      <c r="VU10" s="12">
        <f t="shared" si="220"/>
        <v>0</v>
      </c>
      <c r="VW10" s="30">
        <v>1</v>
      </c>
      <c r="VX10" s="91">
        <v>73050</v>
      </c>
      <c r="VY10" s="12">
        <f t="shared" si="97"/>
        <v>73050</v>
      </c>
      <c r="VZ10" s="11"/>
      <c r="WA10" s="12">
        <f t="shared" si="221"/>
        <v>0</v>
      </c>
      <c r="WC10" s="1"/>
      <c r="WD10" s="3"/>
      <c r="WE10" s="12">
        <f t="shared" si="98"/>
        <v>0</v>
      </c>
      <c r="WF10" s="11"/>
      <c r="WG10" s="12">
        <f t="shared" si="222"/>
        <v>0</v>
      </c>
      <c r="WI10" s="30">
        <v>1</v>
      </c>
      <c r="WJ10" s="94">
        <v>187350</v>
      </c>
      <c r="WK10" s="12">
        <f t="shared" si="99"/>
        <v>187350</v>
      </c>
      <c r="WL10" s="11"/>
      <c r="WM10" s="12">
        <f t="shared" si="223"/>
        <v>0</v>
      </c>
      <c r="WO10" s="30">
        <v>1</v>
      </c>
      <c r="WP10" s="96">
        <v>209700</v>
      </c>
      <c r="WQ10" s="12">
        <f t="shared" si="100"/>
        <v>209700</v>
      </c>
      <c r="WR10" s="11"/>
      <c r="WS10" s="12">
        <f t="shared" si="224"/>
        <v>0</v>
      </c>
      <c r="WU10" s="1"/>
      <c r="WV10" s="3"/>
      <c r="WW10" s="12">
        <f t="shared" si="101"/>
        <v>0</v>
      </c>
      <c r="WX10" s="11"/>
      <c r="WY10" s="12">
        <f t="shared" si="225"/>
        <v>0</v>
      </c>
      <c r="XA10" s="1"/>
      <c r="XB10" s="3"/>
      <c r="XC10" s="12">
        <f t="shared" si="102"/>
        <v>0</v>
      </c>
      <c r="XD10" s="11"/>
      <c r="XE10" s="12">
        <f t="shared" si="226"/>
        <v>0</v>
      </c>
      <c r="XG10" s="1"/>
      <c r="XH10" s="3"/>
      <c r="XI10" s="12">
        <f t="shared" si="103"/>
        <v>0</v>
      </c>
      <c r="XJ10" s="11"/>
      <c r="XK10" s="12">
        <f t="shared" si="227"/>
        <v>0</v>
      </c>
      <c r="XM10" s="1"/>
      <c r="XN10" s="3"/>
      <c r="XO10" s="12">
        <f t="shared" si="104"/>
        <v>0</v>
      </c>
      <c r="XP10" s="11"/>
      <c r="XQ10" s="12">
        <f t="shared" si="228"/>
        <v>0</v>
      </c>
      <c r="XS10" s="30">
        <v>1</v>
      </c>
      <c r="XT10" s="100">
        <v>101750</v>
      </c>
      <c r="XU10" s="12">
        <f t="shared" si="105"/>
        <v>101750</v>
      </c>
      <c r="XV10" s="11"/>
      <c r="XW10" s="12">
        <f t="shared" si="229"/>
        <v>0</v>
      </c>
      <c r="XY10" s="1"/>
      <c r="XZ10" s="3"/>
      <c r="YA10" s="12">
        <f t="shared" si="106"/>
        <v>0</v>
      </c>
      <c r="YB10" s="11"/>
      <c r="YC10" s="12">
        <f t="shared" si="230"/>
        <v>0</v>
      </c>
      <c r="YE10" s="30">
        <v>2</v>
      </c>
      <c r="YF10" s="102">
        <f>85000/2</f>
        <v>42500</v>
      </c>
      <c r="YG10" s="12">
        <f t="shared" si="107"/>
        <v>85000</v>
      </c>
      <c r="YH10" s="11"/>
      <c r="YI10" s="12">
        <f t="shared" si="231"/>
        <v>0</v>
      </c>
      <c r="YK10" s="30">
        <v>1</v>
      </c>
      <c r="YL10" s="104">
        <v>120400</v>
      </c>
      <c r="YM10" s="12">
        <f t="shared" si="108"/>
        <v>120400</v>
      </c>
      <c r="YN10" s="11"/>
      <c r="YO10" s="12">
        <f t="shared" si="232"/>
        <v>0</v>
      </c>
      <c r="YQ10" s="1"/>
      <c r="YR10" s="3"/>
      <c r="YS10" s="12">
        <f t="shared" si="109"/>
        <v>0</v>
      </c>
      <c r="YT10" s="11"/>
      <c r="YU10" s="12">
        <f t="shared" si="233"/>
        <v>0</v>
      </c>
      <c r="YW10" s="1"/>
      <c r="YX10" s="3"/>
      <c r="YY10" s="12">
        <f t="shared" si="110"/>
        <v>0</v>
      </c>
      <c r="YZ10" s="11"/>
      <c r="ZA10" s="12">
        <f t="shared" si="234"/>
        <v>0</v>
      </c>
      <c r="ZC10" s="30">
        <v>1</v>
      </c>
      <c r="ZD10" s="106">
        <v>45600</v>
      </c>
      <c r="ZE10" s="12">
        <f t="shared" si="111"/>
        <v>45600</v>
      </c>
      <c r="ZF10" s="11"/>
      <c r="ZG10" s="12">
        <f t="shared" si="235"/>
        <v>0</v>
      </c>
      <c r="ZI10" s="30">
        <v>1</v>
      </c>
      <c r="ZJ10" s="107">
        <v>12900</v>
      </c>
      <c r="ZK10" s="12">
        <f t="shared" si="112"/>
        <v>12900</v>
      </c>
      <c r="ZL10" s="11"/>
      <c r="ZM10" s="12">
        <f t="shared" si="236"/>
        <v>0</v>
      </c>
      <c r="ZO10" s="30">
        <v>2</v>
      </c>
      <c r="ZP10" s="94">
        <f>231600/2</f>
        <v>115800</v>
      </c>
      <c r="ZQ10" s="12">
        <f t="shared" si="113"/>
        <v>231600</v>
      </c>
      <c r="ZR10" s="11"/>
      <c r="ZS10" s="12">
        <f t="shared" si="237"/>
        <v>0</v>
      </c>
      <c r="ZU10" s="30">
        <v>30</v>
      </c>
      <c r="ZV10" s="108">
        <f>3600/30</f>
        <v>120</v>
      </c>
      <c r="ZW10" s="12">
        <f t="shared" si="114"/>
        <v>3600</v>
      </c>
      <c r="ZX10" s="11"/>
      <c r="ZY10" s="12">
        <f t="shared" si="238"/>
        <v>0</v>
      </c>
      <c r="AAA10" s="1"/>
      <c r="AAB10" s="3"/>
      <c r="AAC10" s="12">
        <f t="shared" si="115"/>
        <v>0</v>
      </c>
      <c r="AAD10" s="11"/>
      <c r="AAE10" s="12">
        <f t="shared" si="239"/>
        <v>0</v>
      </c>
      <c r="AAG10" s="30">
        <v>90</v>
      </c>
      <c r="AAH10" s="111">
        <f>36000/90</f>
        <v>400</v>
      </c>
      <c r="AAI10" s="12">
        <f t="shared" si="116"/>
        <v>36000</v>
      </c>
      <c r="AAJ10" s="11"/>
      <c r="AAK10" s="12">
        <f t="shared" si="240"/>
        <v>0</v>
      </c>
      <c r="AAM10" s="30">
        <v>30</v>
      </c>
      <c r="AAN10" s="103">
        <f>6000/30</f>
        <v>200</v>
      </c>
      <c r="AAO10" s="12">
        <f t="shared" si="117"/>
        <v>6000</v>
      </c>
      <c r="AAP10" s="11"/>
      <c r="AAQ10" s="12">
        <f t="shared" si="241"/>
        <v>0</v>
      </c>
      <c r="AAS10" s="30">
        <v>5</v>
      </c>
      <c r="AAT10" s="98">
        <f>71500/5</f>
        <v>14300</v>
      </c>
      <c r="AAU10" s="12">
        <f t="shared" si="118"/>
        <v>71500</v>
      </c>
      <c r="AAV10" s="11"/>
      <c r="AAW10" s="12">
        <f t="shared" si="242"/>
        <v>0</v>
      </c>
      <c r="AAY10" s="1"/>
      <c r="AAZ10" s="3"/>
      <c r="ABA10" s="12">
        <f t="shared" si="119"/>
        <v>0</v>
      </c>
      <c r="ABB10" s="11"/>
      <c r="ABC10" s="12">
        <f t="shared" si="243"/>
        <v>0</v>
      </c>
      <c r="ABE10" s="30">
        <v>1</v>
      </c>
      <c r="ABF10" s="115">
        <v>62650</v>
      </c>
      <c r="ABG10" s="12">
        <f t="shared" si="120"/>
        <v>62650</v>
      </c>
      <c r="ABH10" s="11"/>
      <c r="ABI10" s="12">
        <f t="shared" si="244"/>
        <v>0</v>
      </c>
      <c r="ABK10" s="30">
        <v>1</v>
      </c>
      <c r="ABL10" s="116">
        <v>42250</v>
      </c>
      <c r="ABM10" s="12">
        <f t="shared" si="121"/>
        <v>42250</v>
      </c>
      <c r="ABN10" s="11"/>
      <c r="ABO10" s="12">
        <f t="shared" si="245"/>
        <v>0</v>
      </c>
      <c r="ABQ10" s="1"/>
      <c r="ABR10" s="3"/>
      <c r="ABS10" s="12">
        <f t="shared" si="122"/>
        <v>0</v>
      </c>
      <c r="ABT10" s="11"/>
      <c r="ABU10" s="12">
        <f t="shared" si="246"/>
        <v>0</v>
      </c>
      <c r="ABW10" s="1"/>
      <c r="ABX10" s="3"/>
      <c r="ABY10" s="12">
        <f t="shared" si="123"/>
        <v>0</v>
      </c>
      <c r="ABZ10" s="11"/>
      <c r="ACA10" s="12">
        <f t="shared" si="247"/>
        <v>0</v>
      </c>
      <c r="ACC10" s="1"/>
      <c r="ACD10" s="3"/>
      <c r="ACE10" s="12">
        <f t="shared" si="124"/>
        <v>0</v>
      </c>
      <c r="ACF10" s="11"/>
      <c r="ACG10" s="12">
        <f t="shared" si="248"/>
        <v>0</v>
      </c>
      <c r="ACI10" s="1"/>
      <c r="ACJ10" s="3"/>
      <c r="ACK10" s="12">
        <f t="shared" si="125"/>
        <v>0</v>
      </c>
      <c r="ACL10" s="11"/>
      <c r="ACM10" s="12">
        <f t="shared" si="249"/>
        <v>0</v>
      </c>
      <c r="ACO10" s="1"/>
      <c r="ACP10" s="3"/>
      <c r="ACQ10" s="12">
        <f t="shared" si="126"/>
        <v>0</v>
      </c>
      <c r="ACR10" s="11"/>
      <c r="ACS10" s="12">
        <f t="shared" si="250"/>
        <v>0</v>
      </c>
      <c r="ACU10" s="1"/>
      <c r="ACV10" s="3"/>
      <c r="ACW10" s="12">
        <f t="shared" si="127"/>
        <v>0</v>
      </c>
      <c r="ACX10" s="11"/>
      <c r="ACY10" s="12">
        <f t="shared" si="251"/>
        <v>0</v>
      </c>
      <c r="ADA10" s="1"/>
      <c r="ADB10" s="3"/>
      <c r="ADC10" s="12">
        <f t="shared" si="128"/>
        <v>0</v>
      </c>
      <c r="ADD10" s="11"/>
      <c r="ADE10" s="12">
        <f t="shared" si="252"/>
        <v>0</v>
      </c>
      <c r="ADG10" s="1"/>
      <c r="ADH10" s="3"/>
      <c r="ADI10" s="12">
        <f t="shared" si="129"/>
        <v>0</v>
      </c>
      <c r="ADJ10" s="11"/>
      <c r="ADK10" s="12">
        <f t="shared" si="253"/>
        <v>0</v>
      </c>
    </row>
    <row r="11" spans="1:791" x14ac:dyDescent="0.25">
      <c r="B11" s="1"/>
      <c r="C11" s="3"/>
      <c r="D11" s="12">
        <f t="shared" si="130"/>
        <v>0</v>
      </c>
      <c r="E11" s="11"/>
      <c r="F11" s="12">
        <f t="shared" si="131"/>
        <v>0</v>
      </c>
      <c r="H11" s="1"/>
      <c r="I11" s="3"/>
      <c r="J11" s="12">
        <f t="shared" si="0"/>
        <v>0</v>
      </c>
      <c r="K11" s="11"/>
      <c r="L11" s="12">
        <f t="shared" si="132"/>
        <v>0</v>
      </c>
      <c r="N11" s="34">
        <v>1</v>
      </c>
      <c r="O11" s="38">
        <v>31400</v>
      </c>
      <c r="P11" s="12">
        <f t="shared" si="1"/>
        <v>31400</v>
      </c>
      <c r="Q11" s="11"/>
      <c r="R11" s="12">
        <f t="shared" si="133"/>
        <v>0</v>
      </c>
      <c r="T11" s="28">
        <v>10</v>
      </c>
      <c r="U11" s="39">
        <f>32000/10</f>
        <v>3200</v>
      </c>
      <c r="V11" s="12">
        <f t="shared" si="2"/>
        <v>32000</v>
      </c>
      <c r="W11" s="11"/>
      <c r="X11" s="12">
        <f t="shared" si="134"/>
        <v>0</v>
      </c>
      <c r="Z11" s="1"/>
      <c r="AA11" s="3"/>
      <c r="AB11" s="12">
        <f t="shared" si="3"/>
        <v>0</v>
      </c>
      <c r="AC11" s="11"/>
      <c r="AD11" s="12">
        <f t="shared" si="135"/>
        <v>0</v>
      </c>
      <c r="AF11" s="1"/>
      <c r="AG11" s="3"/>
      <c r="AH11" s="12">
        <f t="shared" si="4"/>
        <v>0</v>
      </c>
      <c r="AI11" s="11"/>
      <c r="AJ11" s="12">
        <f t="shared" si="136"/>
        <v>0</v>
      </c>
      <c r="AL11" s="28">
        <v>2</v>
      </c>
      <c r="AM11" s="42">
        <f>47500/2</f>
        <v>23750</v>
      </c>
      <c r="AN11" s="12">
        <f t="shared" si="5"/>
        <v>47500</v>
      </c>
      <c r="AO11" s="11"/>
      <c r="AP11" s="12">
        <f t="shared" si="137"/>
        <v>0</v>
      </c>
      <c r="AR11" s="1"/>
      <c r="AS11" s="3"/>
      <c r="AT11" s="12">
        <f t="shared" si="6"/>
        <v>0</v>
      </c>
      <c r="AU11" s="11"/>
      <c r="AV11" s="12">
        <f t="shared" si="138"/>
        <v>0</v>
      </c>
      <c r="AX11" s="1"/>
      <c r="AY11" s="3"/>
      <c r="AZ11" s="12">
        <f t="shared" si="7"/>
        <v>0</v>
      </c>
      <c r="BA11" s="11"/>
      <c r="BB11" s="12">
        <f t="shared" si="139"/>
        <v>0</v>
      </c>
      <c r="BD11" s="1"/>
      <c r="BE11" s="3"/>
      <c r="BF11" s="12">
        <f t="shared" si="8"/>
        <v>0</v>
      </c>
      <c r="BG11" s="11"/>
      <c r="BH11" s="12">
        <f t="shared" si="140"/>
        <v>0</v>
      </c>
      <c r="BJ11" s="1"/>
      <c r="BK11" s="3"/>
      <c r="BL11" s="12">
        <f t="shared" si="9"/>
        <v>0</v>
      </c>
      <c r="BM11" s="11"/>
      <c r="BN11" s="12">
        <f t="shared" si="141"/>
        <v>0</v>
      </c>
      <c r="BP11" s="1"/>
      <c r="BQ11" s="3"/>
      <c r="BR11" s="12">
        <f t="shared" si="10"/>
        <v>0</v>
      </c>
      <c r="BS11" s="11"/>
      <c r="BT11" s="12">
        <f t="shared" si="254"/>
        <v>0</v>
      </c>
      <c r="BV11" s="1"/>
      <c r="BW11" s="3"/>
      <c r="BX11" s="12">
        <f t="shared" si="11"/>
        <v>0</v>
      </c>
      <c r="BY11" s="11"/>
      <c r="BZ11" s="12">
        <f t="shared" si="142"/>
        <v>0</v>
      </c>
      <c r="CB11" s="1"/>
      <c r="CC11" s="3"/>
      <c r="CD11" s="12">
        <f t="shared" si="12"/>
        <v>0</v>
      </c>
      <c r="CE11" s="11"/>
      <c r="CF11" s="12">
        <f t="shared" si="143"/>
        <v>0</v>
      </c>
      <c r="CH11" s="1"/>
      <c r="CI11" s="3"/>
      <c r="CJ11" s="12">
        <f t="shared" si="13"/>
        <v>0</v>
      </c>
      <c r="CK11" s="11"/>
      <c r="CL11" s="12">
        <f t="shared" si="144"/>
        <v>0</v>
      </c>
      <c r="CN11" s="28">
        <v>1</v>
      </c>
      <c r="CO11" s="52">
        <v>81150</v>
      </c>
      <c r="CP11" s="12">
        <f t="shared" si="14"/>
        <v>81150</v>
      </c>
      <c r="CQ11" s="11"/>
      <c r="CR11" s="12">
        <f t="shared" si="145"/>
        <v>0</v>
      </c>
      <c r="CT11" s="1"/>
      <c r="CU11" s="3"/>
      <c r="CV11" s="12">
        <f t="shared" si="15"/>
        <v>0</v>
      </c>
      <c r="CW11" s="11"/>
      <c r="CX11" s="12">
        <f t="shared" si="146"/>
        <v>0</v>
      </c>
      <c r="CZ11" s="28">
        <v>1</v>
      </c>
      <c r="DA11" s="54">
        <v>48050</v>
      </c>
      <c r="DB11" s="12">
        <f t="shared" si="16"/>
        <v>48050</v>
      </c>
      <c r="DC11" s="11"/>
      <c r="DD11" s="12">
        <f t="shared" si="147"/>
        <v>0</v>
      </c>
      <c r="DF11" s="1"/>
      <c r="DG11" s="3"/>
      <c r="DH11" s="12">
        <f t="shared" si="17"/>
        <v>0</v>
      </c>
      <c r="DI11" s="11"/>
      <c r="DJ11" s="12">
        <f t="shared" si="148"/>
        <v>0</v>
      </c>
      <c r="DL11" s="1"/>
      <c r="DM11" s="3"/>
      <c r="DN11" s="12">
        <f t="shared" si="18"/>
        <v>0</v>
      </c>
      <c r="DO11" s="11"/>
      <c r="DP11" s="12">
        <f t="shared" si="149"/>
        <v>0</v>
      </c>
      <c r="DR11" s="1"/>
      <c r="DS11" s="3"/>
      <c r="DT11" s="12">
        <f t="shared" si="19"/>
        <v>0</v>
      </c>
      <c r="DU11" s="11"/>
      <c r="DV11" s="12">
        <f t="shared" si="255"/>
        <v>0</v>
      </c>
      <c r="DX11" s="1"/>
      <c r="DY11" s="3"/>
      <c r="DZ11" s="12">
        <f t="shared" si="20"/>
        <v>0</v>
      </c>
      <c r="EA11" s="11"/>
      <c r="EB11" s="12">
        <f t="shared" si="150"/>
        <v>0</v>
      </c>
      <c r="EE11" s="1"/>
      <c r="EF11" s="3"/>
      <c r="EG11" s="12">
        <f t="shared" si="21"/>
        <v>0</v>
      </c>
      <c r="EH11" s="11"/>
      <c r="EI11" s="12">
        <f t="shared" si="151"/>
        <v>0</v>
      </c>
      <c r="EK11" s="1"/>
      <c r="EL11" s="3"/>
      <c r="EM11" s="12">
        <f t="shared" si="22"/>
        <v>0</v>
      </c>
      <c r="EN11" s="11"/>
      <c r="EO11" s="12">
        <f t="shared" si="152"/>
        <v>0</v>
      </c>
      <c r="EQ11" s="1"/>
      <c r="ER11" s="3"/>
      <c r="ES11" s="12">
        <f t="shared" si="23"/>
        <v>0</v>
      </c>
      <c r="ET11" s="11"/>
      <c r="EU11" s="12">
        <f t="shared" si="153"/>
        <v>0</v>
      </c>
      <c r="EW11" s="1"/>
      <c r="EX11" s="3"/>
      <c r="EY11" s="12">
        <f t="shared" si="24"/>
        <v>0</v>
      </c>
      <c r="EZ11" s="11"/>
      <c r="FA11" s="12">
        <f t="shared" si="154"/>
        <v>0</v>
      </c>
      <c r="FC11" s="1"/>
      <c r="FD11" s="3"/>
      <c r="FE11" s="12">
        <f t="shared" si="25"/>
        <v>0</v>
      </c>
      <c r="FF11" s="11"/>
      <c r="FG11" s="12">
        <f t="shared" si="155"/>
        <v>0</v>
      </c>
      <c r="FI11" s="1"/>
      <c r="FJ11" s="3"/>
      <c r="FK11" s="12">
        <f t="shared" si="26"/>
        <v>0</v>
      </c>
      <c r="FL11" s="11"/>
      <c r="FM11" s="12">
        <f t="shared" si="156"/>
        <v>0</v>
      </c>
      <c r="FO11" s="1"/>
      <c r="FP11" s="3"/>
      <c r="FQ11" s="12">
        <f t="shared" si="27"/>
        <v>0</v>
      </c>
      <c r="FR11" s="11"/>
      <c r="FS11" s="12">
        <f t="shared" si="157"/>
        <v>0</v>
      </c>
      <c r="FU11" s="1"/>
      <c r="FV11" s="3"/>
      <c r="FW11" s="12">
        <f t="shared" si="28"/>
        <v>0</v>
      </c>
      <c r="FX11" s="11"/>
      <c r="FY11" s="12">
        <f t="shared" si="158"/>
        <v>0</v>
      </c>
      <c r="GA11" s="1"/>
      <c r="GB11" s="3"/>
      <c r="GC11" s="12">
        <f t="shared" si="29"/>
        <v>0</v>
      </c>
      <c r="GD11" s="11"/>
      <c r="GE11" s="12">
        <f t="shared" si="159"/>
        <v>0</v>
      </c>
      <c r="GG11" s="1"/>
      <c r="GH11" s="3"/>
      <c r="GI11" s="12">
        <f t="shared" si="30"/>
        <v>0</v>
      </c>
      <c r="GJ11" s="11"/>
      <c r="GK11" s="12">
        <f t="shared" si="160"/>
        <v>0</v>
      </c>
      <c r="GM11" s="1"/>
      <c r="GN11" s="3"/>
      <c r="GO11" s="12">
        <f t="shared" si="31"/>
        <v>0</v>
      </c>
      <c r="GP11" s="11"/>
      <c r="GQ11" s="12">
        <f t="shared" si="161"/>
        <v>0</v>
      </c>
      <c r="GS11" s="1"/>
      <c r="GT11" s="3"/>
      <c r="GU11" s="12">
        <f t="shared" si="32"/>
        <v>0</v>
      </c>
      <c r="GV11" s="11"/>
      <c r="GW11" s="12">
        <f t="shared" si="162"/>
        <v>0</v>
      </c>
      <c r="GY11" s="1"/>
      <c r="GZ11" s="3"/>
      <c r="HA11" s="12">
        <f t="shared" si="33"/>
        <v>0</v>
      </c>
      <c r="HB11" s="11"/>
      <c r="HC11" s="12">
        <f t="shared" si="163"/>
        <v>0</v>
      </c>
      <c r="HE11" s="1"/>
      <c r="HF11" s="3"/>
      <c r="HG11" s="12">
        <f t="shared" si="34"/>
        <v>0</v>
      </c>
      <c r="HH11" s="11"/>
      <c r="HI11" s="12">
        <f t="shared" si="164"/>
        <v>0</v>
      </c>
      <c r="HK11" s="1"/>
      <c r="HL11" s="3"/>
      <c r="HM11" s="12">
        <f t="shared" si="35"/>
        <v>0</v>
      </c>
      <c r="HN11" s="11"/>
      <c r="HO11" s="12">
        <f t="shared" si="165"/>
        <v>0</v>
      </c>
      <c r="HQ11" s="1"/>
      <c r="HR11" s="3"/>
      <c r="HS11" s="12">
        <f t="shared" si="36"/>
        <v>0</v>
      </c>
      <c r="HT11" s="11"/>
      <c r="HU11" s="12">
        <f t="shared" si="166"/>
        <v>0</v>
      </c>
      <c r="HW11" s="1"/>
      <c r="HX11" s="3"/>
      <c r="HY11" s="12">
        <f t="shared" si="37"/>
        <v>0</v>
      </c>
      <c r="HZ11" s="11"/>
      <c r="IA11" s="12">
        <f t="shared" si="256"/>
        <v>0</v>
      </c>
      <c r="IC11" s="1"/>
      <c r="ID11" s="3"/>
      <c r="IE11" s="12">
        <f t="shared" si="38"/>
        <v>0</v>
      </c>
      <c r="IF11" s="11"/>
      <c r="IG11" s="12">
        <f t="shared" si="167"/>
        <v>0</v>
      </c>
      <c r="II11" s="1"/>
      <c r="IJ11" s="3"/>
      <c r="IK11" s="12">
        <f t="shared" si="39"/>
        <v>0</v>
      </c>
      <c r="IL11" s="11"/>
      <c r="IM11" s="12">
        <f t="shared" si="168"/>
        <v>0</v>
      </c>
      <c r="IO11" s="1"/>
      <c r="IP11" s="3"/>
      <c r="IQ11" s="12">
        <f t="shared" si="40"/>
        <v>0</v>
      </c>
      <c r="IR11" s="11"/>
      <c r="IS11" s="12">
        <f t="shared" si="169"/>
        <v>0</v>
      </c>
      <c r="IU11" s="1"/>
      <c r="IV11" s="3"/>
      <c r="IW11" s="12">
        <f t="shared" si="41"/>
        <v>0</v>
      </c>
      <c r="IX11" s="11"/>
      <c r="IY11" s="12">
        <f t="shared" si="170"/>
        <v>0</v>
      </c>
      <c r="JA11" s="1"/>
      <c r="JB11" s="3"/>
      <c r="JC11" s="12">
        <f t="shared" si="42"/>
        <v>0</v>
      </c>
      <c r="JD11" s="11"/>
      <c r="JE11" s="12">
        <f t="shared" si="171"/>
        <v>0</v>
      </c>
      <c r="JG11" s="1"/>
      <c r="JH11" s="3"/>
      <c r="JI11" s="12">
        <f t="shared" si="257"/>
        <v>0</v>
      </c>
      <c r="JJ11" s="11"/>
      <c r="JK11" s="12">
        <f t="shared" si="172"/>
        <v>0</v>
      </c>
      <c r="JM11" s="1"/>
      <c r="JN11" s="3"/>
      <c r="JO11" s="12">
        <f t="shared" si="44"/>
        <v>0</v>
      </c>
      <c r="JP11" s="11"/>
      <c r="JQ11" s="12">
        <f t="shared" si="173"/>
        <v>0</v>
      </c>
      <c r="JS11" s="1"/>
      <c r="JT11" s="3"/>
      <c r="JU11" s="12">
        <f t="shared" si="45"/>
        <v>0</v>
      </c>
      <c r="JV11" s="11"/>
      <c r="JW11" s="12">
        <f t="shared" si="174"/>
        <v>0</v>
      </c>
      <c r="JY11" s="1"/>
      <c r="JZ11" s="3"/>
      <c r="KA11" s="12">
        <f t="shared" si="46"/>
        <v>0</v>
      </c>
      <c r="KB11" s="11"/>
      <c r="KC11" s="12">
        <f t="shared" si="258"/>
        <v>0</v>
      </c>
      <c r="KE11" s="1"/>
      <c r="KF11" s="3"/>
      <c r="KG11" s="12">
        <f t="shared" si="47"/>
        <v>0</v>
      </c>
      <c r="KH11" s="11"/>
      <c r="KI11" s="12">
        <f t="shared" si="175"/>
        <v>0</v>
      </c>
      <c r="KL11" s="1"/>
      <c r="KM11" s="3"/>
      <c r="KN11" s="12">
        <f t="shared" si="48"/>
        <v>0</v>
      </c>
      <c r="KO11" s="11"/>
      <c r="KP11" s="12">
        <f t="shared" si="176"/>
        <v>0</v>
      </c>
      <c r="KR11" s="1"/>
      <c r="KS11" s="3"/>
      <c r="KT11" s="12">
        <f t="shared" si="49"/>
        <v>0</v>
      </c>
      <c r="KU11" s="11"/>
      <c r="KV11" s="12">
        <f t="shared" si="177"/>
        <v>0</v>
      </c>
      <c r="KX11" s="1"/>
      <c r="KY11" s="3"/>
      <c r="KZ11" s="12">
        <f t="shared" si="50"/>
        <v>0</v>
      </c>
      <c r="LA11" s="11"/>
      <c r="LB11" s="12">
        <f t="shared" si="178"/>
        <v>0</v>
      </c>
      <c r="LD11" s="30">
        <v>1</v>
      </c>
      <c r="LE11" s="53">
        <v>24202</v>
      </c>
      <c r="LF11" s="12">
        <f t="shared" si="51"/>
        <v>24202</v>
      </c>
      <c r="LG11" s="11">
        <v>0.19</v>
      </c>
      <c r="LH11" s="12">
        <f t="shared" si="179"/>
        <v>4598.38</v>
      </c>
      <c r="LJ11" s="1"/>
      <c r="LK11" s="3"/>
      <c r="LL11" s="12">
        <f t="shared" si="52"/>
        <v>0</v>
      </c>
      <c r="LM11" s="11"/>
      <c r="LN11" s="12">
        <f t="shared" si="180"/>
        <v>0</v>
      </c>
      <c r="LP11" s="30">
        <v>2</v>
      </c>
      <c r="LQ11" s="66">
        <f>79600/2</f>
        <v>39800</v>
      </c>
      <c r="LR11" s="12">
        <f t="shared" si="53"/>
        <v>79600</v>
      </c>
      <c r="LS11" s="11"/>
      <c r="LT11" s="12">
        <f t="shared" si="181"/>
        <v>0</v>
      </c>
      <c r="LV11" s="1"/>
      <c r="LW11" s="3"/>
      <c r="LX11" s="12">
        <f t="shared" si="54"/>
        <v>0</v>
      </c>
      <c r="LY11" s="11"/>
      <c r="LZ11" s="12">
        <f t="shared" si="182"/>
        <v>0</v>
      </c>
      <c r="MB11" s="1"/>
      <c r="MC11" s="3"/>
      <c r="MD11" s="12">
        <f t="shared" si="55"/>
        <v>0</v>
      </c>
      <c r="ME11" s="11"/>
      <c r="MF11" s="12">
        <f t="shared" si="259"/>
        <v>0</v>
      </c>
      <c r="MH11" s="1"/>
      <c r="MI11" s="3"/>
      <c r="MJ11" s="12">
        <f t="shared" si="56"/>
        <v>0</v>
      </c>
      <c r="MK11" s="11"/>
      <c r="ML11" s="12">
        <f t="shared" si="183"/>
        <v>0</v>
      </c>
      <c r="MO11" s="1"/>
      <c r="MP11" s="3"/>
      <c r="MQ11" s="12">
        <f t="shared" si="57"/>
        <v>0</v>
      </c>
      <c r="MR11" s="11"/>
      <c r="MS11" s="12">
        <f t="shared" si="184"/>
        <v>0</v>
      </c>
      <c r="MU11" s="1"/>
      <c r="MV11" s="3"/>
      <c r="MW11" s="12">
        <f t="shared" si="58"/>
        <v>0</v>
      </c>
      <c r="MX11" s="11"/>
      <c r="MY11" s="12">
        <f t="shared" si="185"/>
        <v>0</v>
      </c>
      <c r="NA11" s="1"/>
      <c r="NB11" s="3"/>
      <c r="NC11" s="12">
        <f t="shared" si="59"/>
        <v>0</v>
      </c>
      <c r="ND11" s="11"/>
      <c r="NE11" s="12">
        <f t="shared" si="186"/>
        <v>0</v>
      </c>
      <c r="NG11" s="1"/>
      <c r="NH11" s="3"/>
      <c r="NI11" s="12">
        <f t="shared" si="60"/>
        <v>0</v>
      </c>
      <c r="NJ11" s="11"/>
      <c r="NK11" s="12">
        <f t="shared" si="187"/>
        <v>0</v>
      </c>
      <c r="NM11" s="31">
        <v>1</v>
      </c>
      <c r="NN11" s="73">
        <v>6667</v>
      </c>
      <c r="NO11" s="12">
        <f t="shared" si="61"/>
        <v>6667</v>
      </c>
      <c r="NP11" s="11">
        <v>0.05</v>
      </c>
      <c r="NQ11" s="12">
        <f t="shared" si="188"/>
        <v>333.35</v>
      </c>
      <c r="NS11" s="28">
        <v>1</v>
      </c>
      <c r="NT11" s="50">
        <v>196850</v>
      </c>
      <c r="NU11" s="12">
        <f t="shared" si="62"/>
        <v>196850</v>
      </c>
      <c r="NV11" s="11"/>
      <c r="NW11" s="12">
        <f t="shared" si="189"/>
        <v>0</v>
      </c>
      <c r="NY11" s="1"/>
      <c r="NZ11" s="3"/>
      <c r="OA11" s="12">
        <f t="shared" si="63"/>
        <v>0</v>
      </c>
      <c r="OB11" s="11"/>
      <c r="OC11" s="12">
        <f t="shared" si="190"/>
        <v>0</v>
      </c>
      <c r="OE11" s="30">
        <v>1</v>
      </c>
      <c r="OF11" s="74">
        <v>59950</v>
      </c>
      <c r="OG11" s="12">
        <f t="shared" si="64"/>
        <v>59950</v>
      </c>
      <c r="OH11" s="11"/>
      <c r="OI11" s="12">
        <f t="shared" si="191"/>
        <v>0</v>
      </c>
      <c r="OK11" s="1"/>
      <c r="OL11" s="3"/>
      <c r="OM11" s="12">
        <f t="shared" si="65"/>
        <v>0</v>
      </c>
      <c r="ON11" s="11"/>
      <c r="OO11" s="12">
        <f t="shared" si="192"/>
        <v>0</v>
      </c>
      <c r="OQ11" s="1"/>
      <c r="OR11" s="3"/>
      <c r="OS11" s="12">
        <f t="shared" si="66"/>
        <v>0</v>
      </c>
      <c r="OT11" s="11"/>
      <c r="OU11" s="12">
        <f t="shared" si="193"/>
        <v>0</v>
      </c>
      <c r="OW11" s="1"/>
      <c r="OX11" s="3"/>
      <c r="OY11" s="12">
        <f t="shared" si="67"/>
        <v>0</v>
      </c>
      <c r="OZ11" s="11"/>
      <c r="PA11" s="12">
        <f t="shared" si="194"/>
        <v>0</v>
      </c>
      <c r="PC11" s="1"/>
      <c r="PD11" s="3"/>
      <c r="PE11" s="12">
        <f t="shared" si="68"/>
        <v>0</v>
      </c>
      <c r="PF11" s="11"/>
      <c r="PG11" s="12">
        <f t="shared" si="195"/>
        <v>0</v>
      </c>
      <c r="PI11" s="1"/>
      <c r="PJ11" s="3"/>
      <c r="PK11" s="12">
        <f t="shared" si="69"/>
        <v>0</v>
      </c>
      <c r="PL11" s="11"/>
      <c r="PM11" s="12">
        <f t="shared" si="196"/>
        <v>0</v>
      </c>
      <c r="PO11" s="1"/>
      <c r="PP11" s="3"/>
      <c r="PQ11" s="12">
        <f t="shared" si="70"/>
        <v>0</v>
      </c>
      <c r="PR11" s="11"/>
      <c r="PS11" s="12">
        <f t="shared" si="197"/>
        <v>0</v>
      </c>
      <c r="PU11" s="1"/>
      <c r="PV11" s="3"/>
      <c r="PW11" s="12">
        <f t="shared" si="71"/>
        <v>0</v>
      </c>
      <c r="PX11" s="11"/>
      <c r="PY11" s="12">
        <f t="shared" si="198"/>
        <v>0</v>
      </c>
      <c r="QA11" s="1"/>
      <c r="QB11" s="3"/>
      <c r="QC11" s="12">
        <f t="shared" si="72"/>
        <v>0</v>
      </c>
      <c r="QD11" s="11"/>
      <c r="QE11" s="12">
        <f t="shared" si="199"/>
        <v>0</v>
      </c>
      <c r="QG11" s="30">
        <v>1</v>
      </c>
      <c r="QH11" s="60">
        <v>71650</v>
      </c>
      <c r="QI11" s="12">
        <f t="shared" si="73"/>
        <v>71650</v>
      </c>
      <c r="QJ11" s="11"/>
      <c r="QK11" s="12">
        <f t="shared" si="260"/>
        <v>0</v>
      </c>
      <c r="QM11" s="1"/>
      <c r="QN11" s="3"/>
      <c r="QO11" s="12">
        <f t="shared" si="74"/>
        <v>0</v>
      </c>
      <c r="QP11" s="11"/>
      <c r="QQ11" s="12">
        <f t="shared" si="200"/>
        <v>0</v>
      </c>
      <c r="QS11" s="1"/>
      <c r="QT11" s="3"/>
      <c r="QU11" s="12">
        <f t="shared" si="75"/>
        <v>0</v>
      </c>
      <c r="QV11" s="11"/>
      <c r="QW11" s="12">
        <f t="shared" si="201"/>
        <v>0</v>
      </c>
      <c r="QY11" s="1"/>
      <c r="QZ11" s="3"/>
      <c r="RA11" s="12">
        <f t="shared" si="76"/>
        <v>0</v>
      </c>
      <c r="RB11" s="11"/>
      <c r="RC11" s="12">
        <f t="shared" si="202"/>
        <v>0</v>
      </c>
      <c r="RE11" s="1"/>
      <c r="RF11" s="3"/>
      <c r="RG11" s="12">
        <f t="shared" si="77"/>
        <v>0</v>
      </c>
      <c r="RH11" s="11"/>
      <c r="RI11" s="12">
        <f t="shared" si="203"/>
        <v>0</v>
      </c>
      <c r="RK11" s="1"/>
      <c r="RL11" s="3"/>
      <c r="RM11" s="12">
        <f t="shared" si="78"/>
        <v>0</v>
      </c>
      <c r="RN11" s="11"/>
      <c r="RO11" s="12">
        <f t="shared" si="204"/>
        <v>0</v>
      </c>
      <c r="RQ11" s="30">
        <v>3</v>
      </c>
      <c r="RR11" s="66">
        <f>425250/3</f>
        <v>141750</v>
      </c>
      <c r="RS11" s="12">
        <f t="shared" si="261"/>
        <v>425250</v>
      </c>
      <c r="RT11" s="11"/>
      <c r="RU11" s="12">
        <f t="shared" si="205"/>
        <v>0</v>
      </c>
      <c r="RW11" s="30">
        <v>3</v>
      </c>
      <c r="RX11" s="68">
        <f>28950/3</f>
        <v>9650</v>
      </c>
      <c r="RY11" s="12">
        <f t="shared" si="80"/>
        <v>28950</v>
      </c>
      <c r="RZ11" s="11"/>
      <c r="SA11" s="12">
        <f t="shared" si="206"/>
        <v>0</v>
      </c>
      <c r="SC11" s="1"/>
      <c r="SD11" s="3"/>
      <c r="SE11" s="12">
        <f t="shared" si="81"/>
        <v>0</v>
      </c>
      <c r="SF11" s="11"/>
      <c r="SG11" s="12">
        <f t="shared" si="207"/>
        <v>0</v>
      </c>
      <c r="SI11" s="1"/>
      <c r="SJ11" s="3"/>
      <c r="SK11" s="12">
        <f t="shared" si="82"/>
        <v>0</v>
      </c>
      <c r="SL11" s="11"/>
      <c r="SM11" s="12">
        <f t="shared" si="262"/>
        <v>0</v>
      </c>
      <c r="SO11" s="1"/>
      <c r="SP11" s="3"/>
      <c r="SQ11" s="12">
        <f t="shared" si="83"/>
        <v>0</v>
      </c>
      <c r="SR11" s="11"/>
      <c r="SS11" s="12">
        <f t="shared" si="208"/>
        <v>0</v>
      </c>
      <c r="SV11" s="1"/>
      <c r="SW11" s="3"/>
      <c r="SX11" s="12">
        <f t="shared" si="84"/>
        <v>0</v>
      </c>
      <c r="SY11" s="11"/>
      <c r="SZ11" s="12">
        <f t="shared" si="209"/>
        <v>0</v>
      </c>
      <c r="TB11" s="1"/>
      <c r="TC11" s="3"/>
      <c r="TD11" s="12">
        <f t="shared" si="85"/>
        <v>0</v>
      </c>
      <c r="TE11" s="11"/>
      <c r="TF11" s="12">
        <f t="shared" si="210"/>
        <v>0</v>
      </c>
      <c r="TH11" s="1"/>
      <c r="TI11" s="3"/>
      <c r="TJ11" s="12">
        <f t="shared" si="86"/>
        <v>0</v>
      </c>
      <c r="TK11" s="11"/>
      <c r="TL11" s="12">
        <f t="shared" si="211"/>
        <v>0</v>
      </c>
      <c r="TN11" s="30">
        <v>1</v>
      </c>
      <c r="TO11" s="57">
        <v>33900</v>
      </c>
      <c r="TP11" s="12">
        <f t="shared" si="87"/>
        <v>33900</v>
      </c>
      <c r="TQ11" s="11"/>
      <c r="TR11" s="12">
        <f t="shared" si="212"/>
        <v>0</v>
      </c>
      <c r="TT11" s="1"/>
      <c r="TU11" s="3"/>
      <c r="TV11" s="12">
        <f t="shared" si="88"/>
        <v>0</v>
      </c>
      <c r="TW11" s="11"/>
      <c r="TX11" s="12">
        <f t="shared" si="213"/>
        <v>0</v>
      </c>
      <c r="TZ11" s="1"/>
      <c r="UA11" s="3"/>
      <c r="UB11" s="12">
        <f t="shared" si="89"/>
        <v>0</v>
      </c>
      <c r="UC11" s="11"/>
      <c r="UD11" s="12">
        <f t="shared" si="214"/>
        <v>0</v>
      </c>
      <c r="UF11" s="1"/>
      <c r="UG11" s="3"/>
      <c r="UH11" s="12">
        <f t="shared" si="90"/>
        <v>0</v>
      </c>
      <c r="UI11" s="11"/>
      <c r="UJ11" s="12">
        <f t="shared" si="215"/>
        <v>0</v>
      </c>
      <c r="UL11" s="1"/>
      <c r="UM11" s="3"/>
      <c r="UN11" s="12">
        <f t="shared" si="91"/>
        <v>0</v>
      </c>
      <c r="UO11" s="11"/>
      <c r="UP11" s="12">
        <f t="shared" si="216"/>
        <v>0</v>
      </c>
      <c r="UR11" s="1"/>
      <c r="US11" s="3"/>
      <c r="UT11" s="12">
        <f t="shared" si="92"/>
        <v>0</v>
      </c>
      <c r="UU11" s="11"/>
      <c r="UV11" s="12">
        <f t="shared" si="263"/>
        <v>0</v>
      </c>
      <c r="UX11" s="1"/>
      <c r="UY11" s="3"/>
      <c r="UZ11" s="12">
        <f t="shared" si="93"/>
        <v>0</v>
      </c>
      <c r="VA11" s="11"/>
      <c r="VB11" s="12">
        <f t="shared" si="217"/>
        <v>0</v>
      </c>
      <c r="VE11" s="1"/>
      <c r="VF11" s="3"/>
      <c r="VG11" s="12">
        <f t="shared" si="94"/>
        <v>0</v>
      </c>
      <c r="VH11" s="11"/>
      <c r="VI11" s="12">
        <f t="shared" si="218"/>
        <v>0</v>
      </c>
      <c r="VK11" s="1"/>
      <c r="VL11" s="3"/>
      <c r="VM11" s="12">
        <f t="shared" si="95"/>
        <v>0</v>
      </c>
      <c r="VN11" s="11"/>
      <c r="VO11" s="12">
        <f t="shared" si="219"/>
        <v>0</v>
      </c>
      <c r="VQ11" s="1"/>
      <c r="VR11" s="3"/>
      <c r="VS11" s="12">
        <f t="shared" si="96"/>
        <v>0</v>
      </c>
      <c r="VT11" s="11"/>
      <c r="VU11" s="12">
        <f t="shared" si="220"/>
        <v>0</v>
      </c>
      <c r="VW11" s="30">
        <v>3</v>
      </c>
      <c r="VX11" s="92">
        <f>39300/3</f>
        <v>13100</v>
      </c>
      <c r="VY11" s="12">
        <f t="shared" si="97"/>
        <v>39300</v>
      </c>
      <c r="VZ11" s="11"/>
      <c r="WA11" s="12">
        <f t="shared" si="221"/>
        <v>0</v>
      </c>
      <c r="WC11" s="1"/>
      <c r="WD11" s="3"/>
      <c r="WE11" s="12">
        <f t="shared" si="98"/>
        <v>0</v>
      </c>
      <c r="WF11" s="11"/>
      <c r="WG11" s="12">
        <f t="shared" si="222"/>
        <v>0</v>
      </c>
      <c r="WI11" s="30">
        <v>1</v>
      </c>
      <c r="WJ11" s="94">
        <v>37700</v>
      </c>
      <c r="WK11" s="12">
        <f t="shared" si="99"/>
        <v>37700</v>
      </c>
      <c r="WL11" s="11"/>
      <c r="WM11" s="12">
        <f t="shared" si="223"/>
        <v>0</v>
      </c>
      <c r="WO11" s="30">
        <v>2</v>
      </c>
      <c r="WP11" s="96">
        <f>229400/2</f>
        <v>114700</v>
      </c>
      <c r="WQ11" s="12">
        <f t="shared" si="100"/>
        <v>229400</v>
      </c>
      <c r="WR11" s="11"/>
      <c r="WS11" s="12">
        <f t="shared" si="224"/>
        <v>0</v>
      </c>
      <c r="WU11" s="1"/>
      <c r="WV11" s="3"/>
      <c r="WW11" s="12">
        <f t="shared" si="101"/>
        <v>0</v>
      </c>
      <c r="WX11" s="11"/>
      <c r="WY11" s="12">
        <f t="shared" si="225"/>
        <v>0</v>
      </c>
      <c r="XA11" s="1"/>
      <c r="XB11" s="3"/>
      <c r="XC11" s="12">
        <f t="shared" si="102"/>
        <v>0</v>
      </c>
      <c r="XD11" s="11"/>
      <c r="XE11" s="12">
        <f t="shared" si="226"/>
        <v>0</v>
      </c>
      <c r="XG11" s="1"/>
      <c r="XH11" s="3"/>
      <c r="XI11" s="12">
        <f t="shared" si="103"/>
        <v>0</v>
      </c>
      <c r="XJ11" s="11"/>
      <c r="XK11" s="12">
        <f t="shared" si="227"/>
        <v>0</v>
      </c>
      <c r="XM11" s="1"/>
      <c r="XN11" s="3"/>
      <c r="XO11" s="12">
        <f t="shared" si="104"/>
        <v>0</v>
      </c>
      <c r="XP11" s="11"/>
      <c r="XQ11" s="12">
        <f t="shared" si="228"/>
        <v>0</v>
      </c>
      <c r="XS11" s="1"/>
      <c r="XT11" s="3"/>
      <c r="XU11" s="12">
        <f t="shared" si="105"/>
        <v>0</v>
      </c>
      <c r="XV11" s="11"/>
      <c r="XW11" s="12">
        <f t="shared" si="229"/>
        <v>0</v>
      </c>
      <c r="XY11" s="1"/>
      <c r="XZ11" s="3"/>
      <c r="YA11" s="12">
        <f t="shared" si="106"/>
        <v>0</v>
      </c>
      <c r="YB11" s="11"/>
      <c r="YC11" s="12">
        <f t="shared" si="230"/>
        <v>0</v>
      </c>
      <c r="YE11" s="30">
        <v>1</v>
      </c>
      <c r="YF11" s="102">
        <v>11500</v>
      </c>
      <c r="YG11" s="12">
        <f t="shared" si="107"/>
        <v>11500</v>
      </c>
      <c r="YH11" s="11"/>
      <c r="YI11" s="12">
        <f t="shared" si="231"/>
        <v>0</v>
      </c>
      <c r="YK11" s="1"/>
      <c r="YL11" s="3"/>
      <c r="YM11" s="12">
        <f t="shared" si="108"/>
        <v>0</v>
      </c>
      <c r="YN11" s="11"/>
      <c r="YO11" s="12">
        <f t="shared" si="232"/>
        <v>0</v>
      </c>
      <c r="YQ11" s="1"/>
      <c r="YR11" s="3"/>
      <c r="YS11" s="12">
        <f t="shared" si="109"/>
        <v>0</v>
      </c>
      <c r="YT11" s="11"/>
      <c r="YU11" s="12">
        <f t="shared" si="233"/>
        <v>0</v>
      </c>
      <c r="YW11" s="1"/>
      <c r="YX11" s="3"/>
      <c r="YY11" s="12">
        <f t="shared" si="110"/>
        <v>0</v>
      </c>
      <c r="YZ11" s="11"/>
      <c r="ZA11" s="12">
        <f t="shared" si="234"/>
        <v>0</v>
      </c>
      <c r="ZC11" s="30">
        <v>1</v>
      </c>
      <c r="ZD11" s="106">
        <v>92600</v>
      </c>
      <c r="ZE11" s="12">
        <f t="shared" si="111"/>
        <v>92600</v>
      </c>
      <c r="ZF11" s="11"/>
      <c r="ZG11" s="12">
        <f t="shared" si="235"/>
        <v>0</v>
      </c>
      <c r="ZI11" s="30">
        <v>3</v>
      </c>
      <c r="ZJ11" s="107">
        <f>6000/3</f>
        <v>2000</v>
      </c>
      <c r="ZK11" s="12">
        <f t="shared" si="112"/>
        <v>6000</v>
      </c>
      <c r="ZL11" s="11"/>
      <c r="ZM11" s="12">
        <f t="shared" si="236"/>
        <v>0</v>
      </c>
      <c r="ZO11" s="30">
        <v>2</v>
      </c>
      <c r="ZP11" s="94">
        <f>85900/2</f>
        <v>42950</v>
      </c>
      <c r="ZQ11" s="12">
        <f t="shared" si="113"/>
        <v>85900</v>
      </c>
      <c r="ZR11" s="11"/>
      <c r="ZS11" s="12">
        <f t="shared" si="237"/>
        <v>0</v>
      </c>
      <c r="ZU11" s="30">
        <v>1</v>
      </c>
      <c r="ZV11" s="108">
        <v>45900</v>
      </c>
      <c r="ZW11" s="12">
        <f t="shared" si="114"/>
        <v>45900</v>
      </c>
      <c r="ZX11" s="11"/>
      <c r="ZY11" s="12">
        <f t="shared" si="238"/>
        <v>0</v>
      </c>
      <c r="AAA11" s="1"/>
      <c r="AAB11" s="3"/>
      <c r="AAC11" s="12">
        <f t="shared" si="115"/>
        <v>0</v>
      </c>
      <c r="AAD11" s="11"/>
      <c r="AAE11" s="12">
        <f t="shared" si="239"/>
        <v>0</v>
      </c>
      <c r="AAG11" s="30">
        <v>1</v>
      </c>
      <c r="AAH11" s="110">
        <v>11800</v>
      </c>
      <c r="AAI11" s="12">
        <f t="shared" si="116"/>
        <v>11800</v>
      </c>
      <c r="AAJ11" s="11"/>
      <c r="AAK11" s="12">
        <f t="shared" si="240"/>
        <v>0</v>
      </c>
      <c r="AAM11" s="30">
        <v>1</v>
      </c>
      <c r="AAN11" s="103">
        <v>90950</v>
      </c>
      <c r="AAO11" s="12">
        <f t="shared" si="117"/>
        <v>90950</v>
      </c>
      <c r="AAP11" s="11"/>
      <c r="AAQ11" s="12">
        <f t="shared" si="241"/>
        <v>0</v>
      </c>
      <c r="AAS11" s="30">
        <v>1</v>
      </c>
      <c r="AAT11" s="98">
        <v>45150</v>
      </c>
      <c r="AAU11" s="12">
        <f t="shared" si="118"/>
        <v>45150</v>
      </c>
      <c r="AAV11" s="11"/>
      <c r="AAW11" s="12">
        <f t="shared" si="242"/>
        <v>0</v>
      </c>
      <c r="AAY11" s="1"/>
      <c r="AAZ11" s="3"/>
      <c r="ABA11" s="12">
        <f t="shared" si="119"/>
        <v>0</v>
      </c>
      <c r="ABB11" s="11"/>
      <c r="ABC11" s="12">
        <f t="shared" si="243"/>
        <v>0</v>
      </c>
      <c r="ABE11" s="30">
        <v>2</v>
      </c>
      <c r="ABF11" s="115">
        <f>92000/2</f>
        <v>46000</v>
      </c>
      <c r="ABG11" s="12">
        <f t="shared" si="120"/>
        <v>92000</v>
      </c>
      <c r="ABH11" s="11"/>
      <c r="ABI11" s="12">
        <f t="shared" si="244"/>
        <v>0</v>
      </c>
      <c r="ABK11" s="30">
        <v>2</v>
      </c>
      <c r="ABL11" s="116">
        <f>29900/2</f>
        <v>14950</v>
      </c>
      <c r="ABM11" s="12">
        <f t="shared" si="121"/>
        <v>29900</v>
      </c>
      <c r="ABN11" s="11"/>
      <c r="ABO11" s="12">
        <f t="shared" si="245"/>
        <v>0</v>
      </c>
      <c r="ABQ11" s="1"/>
      <c r="ABR11" s="3"/>
      <c r="ABS11" s="12">
        <f t="shared" si="122"/>
        <v>0</v>
      </c>
      <c r="ABT11" s="11"/>
      <c r="ABU11" s="12">
        <f t="shared" si="246"/>
        <v>0</v>
      </c>
      <c r="ABW11" s="1"/>
      <c r="ABX11" s="3"/>
      <c r="ABY11" s="12">
        <f t="shared" si="123"/>
        <v>0</v>
      </c>
      <c r="ABZ11" s="11"/>
      <c r="ACA11" s="12">
        <f t="shared" si="247"/>
        <v>0</v>
      </c>
      <c r="ACC11" s="1"/>
      <c r="ACD11" s="3"/>
      <c r="ACE11" s="12">
        <f t="shared" si="124"/>
        <v>0</v>
      </c>
      <c r="ACF11" s="11"/>
      <c r="ACG11" s="12">
        <f t="shared" si="248"/>
        <v>0</v>
      </c>
      <c r="ACI11" s="1"/>
      <c r="ACJ11" s="3"/>
      <c r="ACK11" s="12">
        <f t="shared" si="125"/>
        <v>0</v>
      </c>
      <c r="ACL11" s="11"/>
      <c r="ACM11" s="12">
        <f t="shared" si="249"/>
        <v>0</v>
      </c>
      <c r="ACO11" s="1"/>
      <c r="ACP11" s="3"/>
      <c r="ACQ11" s="12">
        <f t="shared" si="126"/>
        <v>0</v>
      </c>
      <c r="ACR11" s="11"/>
      <c r="ACS11" s="12">
        <f t="shared" si="250"/>
        <v>0</v>
      </c>
      <c r="ACU11" s="1"/>
      <c r="ACV11" s="3"/>
      <c r="ACW11" s="12">
        <f t="shared" si="127"/>
        <v>0</v>
      </c>
      <c r="ACX11" s="11"/>
      <c r="ACY11" s="12">
        <f t="shared" si="251"/>
        <v>0</v>
      </c>
      <c r="ADA11" s="1"/>
      <c r="ADB11" s="3"/>
      <c r="ADC11" s="12">
        <f t="shared" si="128"/>
        <v>0</v>
      </c>
      <c r="ADD11" s="11"/>
      <c r="ADE11" s="12">
        <f t="shared" si="252"/>
        <v>0</v>
      </c>
      <c r="ADG11" s="1"/>
      <c r="ADH11" s="3"/>
      <c r="ADI11" s="12">
        <f t="shared" si="129"/>
        <v>0</v>
      </c>
      <c r="ADJ11" s="11"/>
      <c r="ADK11" s="12">
        <f t="shared" si="253"/>
        <v>0</v>
      </c>
    </row>
    <row r="12" spans="1:791" x14ac:dyDescent="0.25">
      <c r="B12" s="1"/>
      <c r="C12" s="3"/>
      <c r="D12" s="12">
        <f t="shared" si="130"/>
        <v>0</v>
      </c>
      <c r="E12" s="11"/>
      <c r="F12" s="12">
        <f t="shared" si="131"/>
        <v>0</v>
      </c>
      <c r="H12" s="1"/>
      <c r="I12" s="3"/>
      <c r="J12" s="12">
        <f t="shared" si="0"/>
        <v>0</v>
      </c>
      <c r="K12" s="11"/>
      <c r="L12" s="12">
        <f t="shared" si="132"/>
        <v>0</v>
      </c>
      <c r="N12" s="1"/>
      <c r="O12" s="3"/>
      <c r="P12" s="12">
        <f t="shared" si="1"/>
        <v>0</v>
      </c>
      <c r="Q12" s="11"/>
      <c r="R12" s="12">
        <f t="shared" si="133"/>
        <v>0</v>
      </c>
      <c r="T12" s="28">
        <v>1</v>
      </c>
      <c r="U12" s="39">
        <v>74200</v>
      </c>
      <c r="V12" s="12">
        <f t="shared" si="2"/>
        <v>74200</v>
      </c>
      <c r="W12" s="11"/>
      <c r="X12" s="12">
        <f t="shared" si="134"/>
        <v>0</v>
      </c>
      <c r="Z12" s="1"/>
      <c r="AA12" s="3"/>
      <c r="AB12" s="12">
        <f t="shared" si="3"/>
        <v>0</v>
      </c>
      <c r="AC12" s="11"/>
      <c r="AD12" s="12">
        <f t="shared" si="135"/>
        <v>0</v>
      </c>
      <c r="AF12" s="1"/>
      <c r="AG12" s="3"/>
      <c r="AH12" s="12">
        <f t="shared" si="4"/>
        <v>0</v>
      </c>
      <c r="AI12" s="11"/>
      <c r="AJ12" s="12">
        <f t="shared" si="136"/>
        <v>0</v>
      </c>
      <c r="AL12" s="1"/>
      <c r="AM12" s="3"/>
      <c r="AN12" s="12">
        <f t="shared" si="5"/>
        <v>0</v>
      </c>
      <c r="AO12" s="11"/>
      <c r="AP12" s="12">
        <f t="shared" si="137"/>
        <v>0</v>
      </c>
      <c r="AR12" s="1"/>
      <c r="AS12" s="3"/>
      <c r="AT12" s="12">
        <f t="shared" si="6"/>
        <v>0</v>
      </c>
      <c r="AU12" s="11"/>
      <c r="AV12" s="12">
        <f t="shared" si="138"/>
        <v>0</v>
      </c>
      <c r="AX12" s="1"/>
      <c r="AY12" s="3"/>
      <c r="AZ12" s="12">
        <f t="shared" si="7"/>
        <v>0</v>
      </c>
      <c r="BA12" s="11"/>
      <c r="BB12" s="12">
        <f t="shared" si="139"/>
        <v>0</v>
      </c>
      <c r="BD12" s="1"/>
      <c r="BE12" s="3"/>
      <c r="BF12" s="12">
        <f t="shared" si="8"/>
        <v>0</v>
      </c>
      <c r="BG12" s="11"/>
      <c r="BH12" s="12">
        <f t="shared" si="140"/>
        <v>0</v>
      </c>
      <c r="BJ12" s="1"/>
      <c r="BK12" s="3"/>
      <c r="BL12" s="12">
        <f t="shared" si="9"/>
        <v>0</v>
      </c>
      <c r="BM12" s="11"/>
      <c r="BN12" s="12">
        <f t="shared" si="141"/>
        <v>0</v>
      </c>
      <c r="BP12" s="1"/>
      <c r="BQ12" s="3"/>
      <c r="BR12" s="12">
        <f t="shared" si="10"/>
        <v>0</v>
      </c>
      <c r="BS12" s="11"/>
      <c r="BT12" s="12">
        <f t="shared" si="254"/>
        <v>0</v>
      </c>
      <c r="BV12" s="1"/>
      <c r="BW12" s="3"/>
      <c r="BX12" s="12">
        <f t="shared" si="11"/>
        <v>0</v>
      </c>
      <c r="BY12" s="11"/>
      <c r="BZ12" s="12">
        <f t="shared" si="142"/>
        <v>0</v>
      </c>
      <c r="CB12" s="1"/>
      <c r="CC12" s="3"/>
      <c r="CD12" s="12">
        <f t="shared" si="12"/>
        <v>0</v>
      </c>
      <c r="CE12" s="11"/>
      <c r="CF12" s="12">
        <f t="shared" si="143"/>
        <v>0</v>
      </c>
      <c r="CH12" s="1"/>
      <c r="CI12" s="3"/>
      <c r="CJ12" s="12">
        <f t="shared" si="13"/>
        <v>0</v>
      </c>
      <c r="CK12" s="11"/>
      <c r="CL12" s="12">
        <f t="shared" si="144"/>
        <v>0</v>
      </c>
      <c r="CN12" s="28">
        <v>1</v>
      </c>
      <c r="CO12" s="52">
        <v>141750</v>
      </c>
      <c r="CP12" s="12">
        <f t="shared" si="14"/>
        <v>141750</v>
      </c>
      <c r="CQ12" s="11"/>
      <c r="CR12" s="12">
        <f t="shared" si="145"/>
        <v>0</v>
      </c>
      <c r="CT12" s="1"/>
      <c r="CU12" s="3"/>
      <c r="CV12" s="12">
        <f t="shared" si="15"/>
        <v>0</v>
      </c>
      <c r="CW12" s="11"/>
      <c r="CX12" s="12">
        <f t="shared" si="146"/>
        <v>0</v>
      </c>
      <c r="CZ12" s="28">
        <v>3</v>
      </c>
      <c r="DA12" s="54">
        <f>417000/3</f>
        <v>139000</v>
      </c>
      <c r="DB12" s="12">
        <f t="shared" si="16"/>
        <v>417000</v>
      </c>
      <c r="DC12" s="11"/>
      <c r="DD12" s="12">
        <f t="shared" si="147"/>
        <v>0</v>
      </c>
      <c r="DF12" s="1"/>
      <c r="DG12" s="3"/>
      <c r="DH12" s="12">
        <f t="shared" si="17"/>
        <v>0</v>
      </c>
      <c r="DI12" s="11"/>
      <c r="DJ12" s="12">
        <f t="shared" si="148"/>
        <v>0</v>
      </c>
      <c r="DL12" s="1"/>
      <c r="DM12" s="3"/>
      <c r="DN12" s="12">
        <f t="shared" si="18"/>
        <v>0</v>
      </c>
      <c r="DO12" s="11"/>
      <c r="DP12" s="12">
        <f t="shared" si="149"/>
        <v>0</v>
      </c>
      <c r="DR12" s="1"/>
      <c r="DS12" s="3"/>
      <c r="DT12" s="12">
        <f t="shared" si="19"/>
        <v>0</v>
      </c>
      <c r="DU12" s="11"/>
      <c r="DV12" s="12">
        <f t="shared" si="255"/>
        <v>0</v>
      </c>
      <c r="DX12" s="1"/>
      <c r="DY12" s="3"/>
      <c r="DZ12" s="12">
        <f t="shared" si="20"/>
        <v>0</v>
      </c>
      <c r="EA12" s="11"/>
      <c r="EB12" s="12">
        <f t="shared" si="150"/>
        <v>0</v>
      </c>
      <c r="EE12" s="1"/>
      <c r="EF12" s="3"/>
      <c r="EG12" s="12">
        <f t="shared" si="21"/>
        <v>0</v>
      </c>
      <c r="EH12" s="11"/>
      <c r="EI12" s="12">
        <f t="shared" si="151"/>
        <v>0</v>
      </c>
      <c r="EK12" s="1"/>
      <c r="EL12" s="3"/>
      <c r="EM12" s="12">
        <f t="shared" si="22"/>
        <v>0</v>
      </c>
      <c r="EN12" s="11"/>
      <c r="EO12" s="12">
        <f t="shared" si="152"/>
        <v>0</v>
      </c>
      <c r="EQ12" s="1"/>
      <c r="ER12" s="3"/>
      <c r="ES12" s="12">
        <f t="shared" si="23"/>
        <v>0</v>
      </c>
      <c r="ET12" s="11"/>
      <c r="EU12" s="12">
        <f t="shared" si="153"/>
        <v>0</v>
      </c>
      <c r="EW12" s="1"/>
      <c r="EX12" s="3"/>
      <c r="EY12" s="12">
        <f t="shared" si="24"/>
        <v>0</v>
      </c>
      <c r="EZ12" s="11"/>
      <c r="FA12" s="12">
        <f t="shared" si="154"/>
        <v>0</v>
      </c>
      <c r="FC12" s="1"/>
      <c r="FD12" s="3"/>
      <c r="FE12" s="12">
        <f t="shared" si="25"/>
        <v>0</v>
      </c>
      <c r="FF12" s="11"/>
      <c r="FG12" s="12">
        <f t="shared" si="155"/>
        <v>0</v>
      </c>
      <c r="FI12" s="1"/>
      <c r="FJ12" s="3"/>
      <c r="FK12" s="12">
        <f t="shared" si="26"/>
        <v>0</v>
      </c>
      <c r="FL12" s="11"/>
      <c r="FM12" s="12">
        <f t="shared" si="156"/>
        <v>0</v>
      </c>
      <c r="FO12" s="1"/>
      <c r="FP12" s="3"/>
      <c r="FQ12" s="12">
        <f t="shared" si="27"/>
        <v>0</v>
      </c>
      <c r="FR12" s="11"/>
      <c r="FS12" s="12">
        <f t="shared" si="157"/>
        <v>0</v>
      </c>
      <c r="FU12" s="1"/>
      <c r="FV12" s="3"/>
      <c r="FW12" s="12">
        <f t="shared" si="28"/>
        <v>0</v>
      </c>
      <c r="FX12" s="11"/>
      <c r="FY12" s="12">
        <f t="shared" si="158"/>
        <v>0</v>
      </c>
      <c r="GA12" s="1"/>
      <c r="GB12" s="3"/>
      <c r="GC12" s="12">
        <f t="shared" si="29"/>
        <v>0</v>
      </c>
      <c r="GD12" s="11"/>
      <c r="GE12" s="12">
        <f t="shared" si="159"/>
        <v>0</v>
      </c>
      <c r="GG12" s="1"/>
      <c r="GH12" s="3"/>
      <c r="GI12" s="12">
        <f t="shared" si="30"/>
        <v>0</v>
      </c>
      <c r="GJ12" s="11"/>
      <c r="GK12" s="12">
        <f t="shared" si="160"/>
        <v>0</v>
      </c>
      <c r="GM12" s="1"/>
      <c r="GN12" s="3"/>
      <c r="GO12" s="12">
        <f t="shared" si="31"/>
        <v>0</v>
      </c>
      <c r="GP12" s="11"/>
      <c r="GQ12" s="12">
        <f t="shared" si="161"/>
        <v>0</v>
      </c>
      <c r="GS12" s="1"/>
      <c r="GT12" s="3"/>
      <c r="GU12" s="12">
        <f t="shared" si="32"/>
        <v>0</v>
      </c>
      <c r="GV12" s="11"/>
      <c r="GW12" s="12">
        <f t="shared" si="162"/>
        <v>0</v>
      </c>
      <c r="GY12" s="1"/>
      <c r="GZ12" s="3"/>
      <c r="HA12" s="12">
        <f t="shared" si="33"/>
        <v>0</v>
      </c>
      <c r="HB12" s="11"/>
      <c r="HC12" s="12">
        <f t="shared" si="163"/>
        <v>0</v>
      </c>
      <c r="HE12" s="1"/>
      <c r="HF12" s="3"/>
      <c r="HG12" s="12">
        <f t="shared" si="34"/>
        <v>0</v>
      </c>
      <c r="HH12" s="11"/>
      <c r="HI12" s="12">
        <f t="shared" si="164"/>
        <v>0</v>
      </c>
      <c r="HK12" s="1"/>
      <c r="HL12" s="3"/>
      <c r="HM12" s="12">
        <f t="shared" si="35"/>
        <v>0</v>
      </c>
      <c r="HN12" s="11"/>
      <c r="HO12" s="12">
        <f t="shared" si="165"/>
        <v>0</v>
      </c>
      <c r="HQ12" s="1"/>
      <c r="HR12" s="3"/>
      <c r="HS12" s="12">
        <f t="shared" si="36"/>
        <v>0</v>
      </c>
      <c r="HT12" s="11"/>
      <c r="HU12" s="12">
        <f t="shared" si="166"/>
        <v>0</v>
      </c>
      <c r="HW12" s="1"/>
      <c r="HX12" s="3"/>
      <c r="HY12" s="12">
        <f t="shared" si="37"/>
        <v>0</v>
      </c>
      <c r="HZ12" s="11"/>
      <c r="IA12" s="12">
        <f t="shared" si="256"/>
        <v>0</v>
      </c>
      <c r="IC12" s="1"/>
      <c r="ID12" s="3"/>
      <c r="IE12" s="12">
        <f t="shared" si="38"/>
        <v>0</v>
      </c>
      <c r="IF12" s="11"/>
      <c r="IG12" s="12">
        <f t="shared" si="167"/>
        <v>0</v>
      </c>
      <c r="II12" s="1"/>
      <c r="IJ12" s="3"/>
      <c r="IK12" s="12">
        <f t="shared" si="39"/>
        <v>0</v>
      </c>
      <c r="IL12" s="11"/>
      <c r="IM12" s="12">
        <f t="shared" si="168"/>
        <v>0</v>
      </c>
      <c r="IO12" s="1"/>
      <c r="IP12" s="3"/>
      <c r="IQ12" s="12">
        <f t="shared" si="40"/>
        <v>0</v>
      </c>
      <c r="IR12" s="11"/>
      <c r="IS12" s="12">
        <f t="shared" si="169"/>
        <v>0</v>
      </c>
      <c r="IU12" s="1"/>
      <c r="IV12" s="3"/>
      <c r="IW12" s="12">
        <f t="shared" si="41"/>
        <v>0</v>
      </c>
      <c r="IX12" s="11"/>
      <c r="IY12" s="12">
        <f t="shared" si="170"/>
        <v>0</v>
      </c>
      <c r="JA12" s="1"/>
      <c r="JB12" s="3"/>
      <c r="JC12" s="12">
        <f t="shared" si="42"/>
        <v>0</v>
      </c>
      <c r="JD12" s="11"/>
      <c r="JE12" s="12">
        <f t="shared" si="171"/>
        <v>0</v>
      </c>
      <c r="JG12" s="1"/>
      <c r="JH12" s="3"/>
      <c r="JI12" s="12">
        <f t="shared" si="257"/>
        <v>0</v>
      </c>
      <c r="JJ12" s="11"/>
      <c r="JK12" s="12">
        <f t="shared" si="172"/>
        <v>0</v>
      </c>
      <c r="JM12" s="1"/>
      <c r="JN12" s="3"/>
      <c r="JO12" s="12">
        <f t="shared" si="44"/>
        <v>0</v>
      </c>
      <c r="JP12" s="11"/>
      <c r="JQ12" s="12">
        <f t="shared" si="173"/>
        <v>0</v>
      </c>
      <c r="JS12" s="1"/>
      <c r="JT12" s="3"/>
      <c r="JU12" s="12">
        <f t="shared" si="45"/>
        <v>0</v>
      </c>
      <c r="JV12" s="11"/>
      <c r="JW12" s="12">
        <f t="shared" si="174"/>
        <v>0</v>
      </c>
      <c r="JY12" s="1"/>
      <c r="JZ12" s="3"/>
      <c r="KA12" s="12">
        <f t="shared" si="46"/>
        <v>0</v>
      </c>
      <c r="KB12" s="11"/>
      <c r="KC12" s="12">
        <f t="shared" si="258"/>
        <v>0</v>
      </c>
      <c r="KE12" s="1"/>
      <c r="KF12" s="3"/>
      <c r="KG12" s="12">
        <f t="shared" si="47"/>
        <v>0</v>
      </c>
      <c r="KH12" s="11"/>
      <c r="KI12" s="12">
        <f t="shared" si="175"/>
        <v>0</v>
      </c>
      <c r="KL12" s="1"/>
      <c r="KM12" s="3"/>
      <c r="KN12" s="12">
        <f t="shared" si="48"/>
        <v>0</v>
      </c>
      <c r="KO12" s="11"/>
      <c r="KP12" s="12">
        <f t="shared" si="176"/>
        <v>0</v>
      </c>
      <c r="KR12" s="1"/>
      <c r="KS12" s="3"/>
      <c r="KT12" s="12">
        <f t="shared" si="49"/>
        <v>0</v>
      </c>
      <c r="KU12" s="11"/>
      <c r="KV12" s="12">
        <f t="shared" si="177"/>
        <v>0</v>
      </c>
      <c r="KX12" s="1"/>
      <c r="KY12" s="3"/>
      <c r="KZ12" s="12">
        <f t="shared" si="50"/>
        <v>0</v>
      </c>
      <c r="LA12" s="11"/>
      <c r="LB12" s="12">
        <f t="shared" si="178"/>
        <v>0</v>
      </c>
      <c r="LD12" s="30">
        <v>1</v>
      </c>
      <c r="LE12" s="53">
        <v>71650</v>
      </c>
      <c r="LF12" s="12">
        <f t="shared" si="51"/>
        <v>71650</v>
      </c>
      <c r="LG12" s="11"/>
      <c r="LH12" s="12">
        <f t="shared" si="179"/>
        <v>0</v>
      </c>
      <c r="LJ12" s="1"/>
      <c r="LK12" s="3"/>
      <c r="LL12" s="12">
        <f t="shared" si="52"/>
        <v>0</v>
      </c>
      <c r="LM12" s="11"/>
      <c r="LN12" s="12">
        <f t="shared" si="180"/>
        <v>0</v>
      </c>
      <c r="LP12" s="30">
        <v>3</v>
      </c>
      <c r="LQ12" s="66">
        <f>240450/3</f>
        <v>80150</v>
      </c>
      <c r="LR12" s="12">
        <f t="shared" si="53"/>
        <v>240450</v>
      </c>
      <c r="LS12" s="11"/>
      <c r="LT12" s="12">
        <f t="shared" si="181"/>
        <v>0</v>
      </c>
      <c r="LV12" s="1"/>
      <c r="LW12" s="3"/>
      <c r="LX12" s="12">
        <f t="shared" si="54"/>
        <v>0</v>
      </c>
      <c r="LY12" s="11"/>
      <c r="LZ12" s="12">
        <f t="shared" si="182"/>
        <v>0</v>
      </c>
      <c r="MB12" s="1"/>
      <c r="MC12" s="3"/>
      <c r="MD12" s="12">
        <f t="shared" si="55"/>
        <v>0</v>
      </c>
      <c r="ME12" s="11"/>
      <c r="MF12" s="12">
        <f t="shared" si="259"/>
        <v>0</v>
      </c>
      <c r="MH12" s="1"/>
      <c r="MI12" s="3"/>
      <c r="MJ12" s="12">
        <f t="shared" si="56"/>
        <v>0</v>
      </c>
      <c r="MK12" s="11"/>
      <c r="ML12" s="12">
        <f t="shared" si="183"/>
        <v>0</v>
      </c>
      <c r="MO12" s="1"/>
      <c r="MP12" s="3"/>
      <c r="MQ12" s="12">
        <f t="shared" si="57"/>
        <v>0</v>
      </c>
      <c r="MR12" s="11"/>
      <c r="MS12" s="12">
        <f t="shared" si="184"/>
        <v>0</v>
      </c>
      <c r="MU12" s="1"/>
      <c r="MV12" s="3"/>
      <c r="MW12" s="12">
        <f t="shared" si="58"/>
        <v>0</v>
      </c>
      <c r="MX12" s="11"/>
      <c r="MY12" s="12">
        <f t="shared" si="185"/>
        <v>0</v>
      </c>
      <c r="NA12" s="1"/>
      <c r="NB12" s="3"/>
      <c r="NC12" s="12">
        <f t="shared" si="59"/>
        <v>0</v>
      </c>
      <c r="ND12" s="11"/>
      <c r="NE12" s="12">
        <f t="shared" si="186"/>
        <v>0</v>
      </c>
      <c r="NG12" s="1"/>
      <c r="NH12" s="3"/>
      <c r="NI12" s="12">
        <f t="shared" si="60"/>
        <v>0</v>
      </c>
      <c r="NJ12" s="11"/>
      <c r="NK12" s="12">
        <f t="shared" si="187"/>
        <v>0</v>
      </c>
      <c r="NM12" s="30">
        <v>1</v>
      </c>
      <c r="NN12" s="73">
        <v>45400</v>
      </c>
      <c r="NO12" s="12">
        <f t="shared" si="61"/>
        <v>45400</v>
      </c>
      <c r="NP12" s="11"/>
      <c r="NQ12" s="12">
        <f t="shared" si="188"/>
        <v>0</v>
      </c>
      <c r="NS12" s="30">
        <v>1</v>
      </c>
      <c r="NT12" s="50">
        <v>63150</v>
      </c>
      <c r="NU12" s="12">
        <f t="shared" si="62"/>
        <v>63150</v>
      </c>
      <c r="NV12" s="11"/>
      <c r="NW12" s="12">
        <f t="shared" si="189"/>
        <v>0</v>
      </c>
      <c r="NY12" s="1"/>
      <c r="NZ12" s="3"/>
      <c r="OA12" s="12">
        <f t="shared" si="63"/>
        <v>0</v>
      </c>
      <c r="OB12" s="11"/>
      <c r="OC12" s="12">
        <f t="shared" si="190"/>
        <v>0</v>
      </c>
      <c r="OE12" s="31">
        <v>1</v>
      </c>
      <c r="OF12" s="74">
        <v>73400</v>
      </c>
      <c r="OG12" s="12">
        <f t="shared" si="64"/>
        <v>73400</v>
      </c>
      <c r="OH12" s="11"/>
      <c r="OI12" s="12">
        <f t="shared" si="191"/>
        <v>0</v>
      </c>
      <c r="OK12" s="1"/>
      <c r="OL12" s="3"/>
      <c r="OM12" s="12">
        <f t="shared" si="65"/>
        <v>0</v>
      </c>
      <c r="ON12" s="11"/>
      <c r="OO12" s="12">
        <f t="shared" si="192"/>
        <v>0</v>
      </c>
      <c r="OQ12" s="1"/>
      <c r="OR12" s="3"/>
      <c r="OS12" s="12">
        <f t="shared" si="66"/>
        <v>0</v>
      </c>
      <c r="OT12" s="11"/>
      <c r="OU12" s="12">
        <f t="shared" si="193"/>
        <v>0</v>
      </c>
      <c r="OW12" s="1"/>
      <c r="OX12" s="3"/>
      <c r="OY12" s="12">
        <f t="shared" si="67"/>
        <v>0</v>
      </c>
      <c r="OZ12" s="11"/>
      <c r="PA12" s="12">
        <f t="shared" si="194"/>
        <v>0</v>
      </c>
      <c r="PC12" s="1"/>
      <c r="PD12" s="3"/>
      <c r="PE12" s="12">
        <f t="shared" si="68"/>
        <v>0</v>
      </c>
      <c r="PF12" s="11"/>
      <c r="PG12" s="12">
        <f t="shared" si="195"/>
        <v>0</v>
      </c>
      <c r="PI12" s="1"/>
      <c r="PJ12" s="3"/>
      <c r="PK12" s="12">
        <f t="shared" si="69"/>
        <v>0</v>
      </c>
      <c r="PL12" s="11"/>
      <c r="PM12" s="12">
        <f t="shared" si="196"/>
        <v>0</v>
      </c>
      <c r="PO12" s="1"/>
      <c r="PP12" s="3"/>
      <c r="PQ12" s="12">
        <f t="shared" si="70"/>
        <v>0</v>
      </c>
      <c r="PR12" s="11"/>
      <c r="PS12" s="12">
        <f t="shared" si="197"/>
        <v>0</v>
      </c>
      <c r="PU12" s="1"/>
      <c r="PV12" s="3"/>
      <c r="PW12" s="12">
        <f t="shared" si="71"/>
        <v>0</v>
      </c>
      <c r="PX12" s="11"/>
      <c r="PY12" s="12">
        <f t="shared" si="198"/>
        <v>0</v>
      </c>
      <c r="QA12" s="1"/>
      <c r="QB12" s="3"/>
      <c r="QC12" s="12">
        <f t="shared" si="72"/>
        <v>0</v>
      </c>
      <c r="QD12" s="11"/>
      <c r="QE12" s="12">
        <f t="shared" si="199"/>
        <v>0</v>
      </c>
      <c r="QG12" s="30">
        <v>1</v>
      </c>
      <c r="QH12" s="60">
        <v>40462</v>
      </c>
      <c r="QI12" s="12">
        <f t="shared" si="73"/>
        <v>40462</v>
      </c>
      <c r="QJ12" s="11">
        <v>0.19</v>
      </c>
      <c r="QK12" s="12">
        <f t="shared" si="260"/>
        <v>7687.78</v>
      </c>
      <c r="QM12" s="1"/>
      <c r="QN12" s="3"/>
      <c r="QO12" s="12">
        <f t="shared" si="74"/>
        <v>0</v>
      </c>
      <c r="QP12" s="11"/>
      <c r="QQ12" s="12">
        <f t="shared" si="200"/>
        <v>0</v>
      </c>
      <c r="QS12" s="1"/>
      <c r="QT12" s="3"/>
      <c r="QU12" s="12">
        <f t="shared" si="75"/>
        <v>0</v>
      </c>
      <c r="QV12" s="11"/>
      <c r="QW12" s="12">
        <f t="shared" si="201"/>
        <v>0</v>
      </c>
      <c r="QY12" s="1"/>
      <c r="QZ12" s="3"/>
      <c r="RA12" s="12">
        <f t="shared" si="76"/>
        <v>0</v>
      </c>
      <c r="RB12" s="11"/>
      <c r="RC12" s="12">
        <f t="shared" si="202"/>
        <v>0</v>
      </c>
      <c r="RE12" s="1"/>
      <c r="RF12" s="3"/>
      <c r="RG12" s="12">
        <f t="shared" si="77"/>
        <v>0</v>
      </c>
      <c r="RH12" s="11"/>
      <c r="RI12" s="12">
        <f t="shared" si="203"/>
        <v>0</v>
      </c>
      <c r="RK12" s="1"/>
      <c r="RL12" s="3"/>
      <c r="RM12" s="12">
        <f t="shared" si="78"/>
        <v>0</v>
      </c>
      <c r="RN12" s="11"/>
      <c r="RO12" s="12">
        <f t="shared" si="204"/>
        <v>0</v>
      </c>
      <c r="RQ12" s="1"/>
      <c r="RR12" s="3"/>
      <c r="RS12" s="12">
        <f t="shared" si="261"/>
        <v>0</v>
      </c>
      <c r="RT12" s="11"/>
      <c r="RU12" s="12">
        <f t="shared" si="205"/>
        <v>0</v>
      </c>
      <c r="RW12" s="30">
        <v>1</v>
      </c>
      <c r="RX12" s="68">
        <v>15000</v>
      </c>
      <c r="RY12" s="12">
        <f t="shared" si="80"/>
        <v>15000</v>
      </c>
      <c r="RZ12" s="11"/>
      <c r="SA12" s="12">
        <f t="shared" si="206"/>
        <v>0</v>
      </c>
      <c r="SC12" s="1"/>
      <c r="SD12" s="3"/>
      <c r="SE12" s="12">
        <f t="shared" si="81"/>
        <v>0</v>
      </c>
      <c r="SF12" s="11"/>
      <c r="SG12" s="12">
        <f t="shared" si="207"/>
        <v>0</v>
      </c>
      <c r="SI12" s="1"/>
      <c r="SJ12" s="3"/>
      <c r="SK12" s="12">
        <f t="shared" si="82"/>
        <v>0</v>
      </c>
      <c r="SL12" s="11"/>
      <c r="SM12" s="12">
        <f t="shared" si="262"/>
        <v>0</v>
      </c>
      <c r="SO12" s="1"/>
      <c r="SP12" s="3"/>
      <c r="SQ12" s="12">
        <f t="shared" si="83"/>
        <v>0</v>
      </c>
      <c r="SR12" s="11"/>
      <c r="SS12" s="12">
        <f t="shared" si="208"/>
        <v>0</v>
      </c>
      <c r="SV12" s="1"/>
      <c r="SW12" s="3"/>
      <c r="SX12" s="12">
        <f t="shared" si="84"/>
        <v>0</v>
      </c>
      <c r="SY12" s="11"/>
      <c r="SZ12" s="12">
        <f t="shared" si="209"/>
        <v>0</v>
      </c>
      <c r="TB12" s="1"/>
      <c r="TC12" s="3"/>
      <c r="TD12" s="12">
        <f t="shared" si="85"/>
        <v>0</v>
      </c>
      <c r="TE12" s="11"/>
      <c r="TF12" s="12">
        <f t="shared" si="210"/>
        <v>0</v>
      </c>
      <c r="TH12" s="1"/>
      <c r="TI12" s="3"/>
      <c r="TJ12" s="12">
        <f t="shared" si="86"/>
        <v>0</v>
      </c>
      <c r="TK12" s="11"/>
      <c r="TL12" s="12">
        <f t="shared" si="211"/>
        <v>0</v>
      </c>
      <c r="TN12" s="30">
        <v>1</v>
      </c>
      <c r="TO12" s="81">
        <v>196850</v>
      </c>
      <c r="TP12" s="12">
        <f t="shared" si="87"/>
        <v>196850</v>
      </c>
      <c r="TQ12" s="11"/>
      <c r="TR12" s="12">
        <f t="shared" si="212"/>
        <v>0</v>
      </c>
      <c r="TT12" s="1"/>
      <c r="TU12" s="3"/>
      <c r="TV12" s="12">
        <f t="shared" si="88"/>
        <v>0</v>
      </c>
      <c r="TW12" s="11"/>
      <c r="TX12" s="12">
        <f t="shared" si="213"/>
        <v>0</v>
      </c>
      <c r="TZ12" s="1"/>
      <c r="UA12" s="3"/>
      <c r="UB12" s="12">
        <f t="shared" si="89"/>
        <v>0</v>
      </c>
      <c r="UC12" s="11"/>
      <c r="UD12" s="12">
        <f t="shared" si="214"/>
        <v>0</v>
      </c>
      <c r="UF12" s="1"/>
      <c r="UG12" s="3"/>
      <c r="UH12" s="12">
        <f t="shared" si="90"/>
        <v>0</v>
      </c>
      <c r="UI12" s="11"/>
      <c r="UJ12" s="12">
        <f t="shared" si="215"/>
        <v>0</v>
      </c>
      <c r="UL12" s="1"/>
      <c r="UM12" s="3"/>
      <c r="UN12" s="12">
        <f t="shared" si="91"/>
        <v>0</v>
      </c>
      <c r="UO12" s="11"/>
      <c r="UP12" s="12">
        <f t="shared" si="216"/>
        <v>0</v>
      </c>
      <c r="UR12" s="1"/>
      <c r="US12" s="3"/>
      <c r="UT12" s="12">
        <f t="shared" si="92"/>
        <v>0</v>
      </c>
      <c r="UU12" s="11"/>
      <c r="UV12" s="12">
        <f t="shared" si="263"/>
        <v>0</v>
      </c>
      <c r="UX12" s="1"/>
      <c r="UY12" s="3"/>
      <c r="UZ12" s="12">
        <f t="shared" si="93"/>
        <v>0</v>
      </c>
      <c r="VA12" s="11"/>
      <c r="VB12" s="12">
        <f t="shared" si="217"/>
        <v>0</v>
      </c>
      <c r="VE12" s="1"/>
      <c r="VF12" s="3"/>
      <c r="VG12" s="12">
        <f t="shared" si="94"/>
        <v>0</v>
      </c>
      <c r="VH12" s="11"/>
      <c r="VI12" s="12">
        <f t="shared" si="218"/>
        <v>0</v>
      </c>
      <c r="VK12" s="1"/>
      <c r="VL12" s="3"/>
      <c r="VM12" s="12">
        <f t="shared" si="95"/>
        <v>0</v>
      </c>
      <c r="VN12" s="11"/>
      <c r="VO12" s="12">
        <f t="shared" si="219"/>
        <v>0</v>
      </c>
      <c r="VQ12" s="1"/>
      <c r="VR12" s="3"/>
      <c r="VS12" s="12">
        <f t="shared" si="96"/>
        <v>0</v>
      </c>
      <c r="VT12" s="11"/>
      <c r="VU12" s="12">
        <f t="shared" si="220"/>
        <v>0</v>
      </c>
      <c r="VW12" s="30">
        <v>1</v>
      </c>
      <c r="VX12" s="92">
        <v>42950</v>
      </c>
      <c r="VY12" s="12">
        <f t="shared" si="97"/>
        <v>42950</v>
      </c>
      <c r="VZ12" s="11"/>
      <c r="WA12" s="12">
        <f t="shared" si="221"/>
        <v>0</v>
      </c>
      <c r="WC12" s="1"/>
      <c r="WD12" s="3"/>
      <c r="WE12" s="12">
        <f t="shared" si="98"/>
        <v>0</v>
      </c>
      <c r="WF12" s="11"/>
      <c r="WG12" s="12">
        <f t="shared" si="222"/>
        <v>0</v>
      </c>
      <c r="WI12" s="30">
        <v>1</v>
      </c>
      <c r="WJ12" s="94">
        <v>81150</v>
      </c>
      <c r="WK12" s="12">
        <f t="shared" si="99"/>
        <v>81150</v>
      </c>
      <c r="WL12" s="11"/>
      <c r="WM12" s="12">
        <f t="shared" si="223"/>
        <v>0</v>
      </c>
      <c r="WO12" s="30">
        <v>1</v>
      </c>
      <c r="WP12" s="96">
        <v>74350</v>
      </c>
      <c r="WQ12" s="12">
        <f t="shared" si="100"/>
        <v>74350</v>
      </c>
      <c r="WR12" s="11"/>
      <c r="WS12" s="12">
        <f t="shared" si="224"/>
        <v>0</v>
      </c>
      <c r="WU12" s="1"/>
      <c r="WV12" s="3"/>
      <c r="WW12" s="12">
        <f t="shared" si="101"/>
        <v>0</v>
      </c>
      <c r="WX12" s="11"/>
      <c r="WY12" s="12">
        <f t="shared" si="225"/>
        <v>0</v>
      </c>
      <c r="XA12" s="1"/>
      <c r="XB12" s="3"/>
      <c r="XC12" s="12">
        <f t="shared" si="102"/>
        <v>0</v>
      </c>
      <c r="XD12" s="11"/>
      <c r="XE12" s="12">
        <f t="shared" si="226"/>
        <v>0</v>
      </c>
      <c r="XG12" s="1"/>
      <c r="XH12" s="3"/>
      <c r="XI12" s="12">
        <f t="shared" si="103"/>
        <v>0</v>
      </c>
      <c r="XJ12" s="11"/>
      <c r="XK12" s="12">
        <f t="shared" si="227"/>
        <v>0</v>
      </c>
      <c r="XM12" s="1"/>
      <c r="XN12" s="3"/>
      <c r="XO12" s="12">
        <f t="shared" si="104"/>
        <v>0</v>
      </c>
      <c r="XP12" s="11"/>
      <c r="XQ12" s="12">
        <f t="shared" si="228"/>
        <v>0</v>
      </c>
      <c r="XS12" s="1"/>
      <c r="XT12" s="3"/>
      <c r="XU12" s="12">
        <f t="shared" si="105"/>
        <v>0</v>
      </c>
      <c r="XV12" s="11"/>
      <c r="XW12" s="12">
        <f t="shared" si="229"/>
        <v>0</v>
      </c>
      <c r="XY12" s="1"/>
      <c r="XZ12" s="3"/>
      <c r="YA12" s="12">
        <f t="shared" si="106"/>
        <v>0</v>
      </c>
      <c r="YB12" s="11"/>
      <c r="YC12" s="12">
        <f t="shared" si="230"/>
        <v>0</v>
      </c>
      <c r="YE12" s="30">
        <v>1</v>
      </c>
      <c r="YF12" s="102">
        <v>8600</v>
      </c>
      <c r="YG12" s="12">
        <f t="shared" si="107"/>
        <v>8600</v>
      </c>
      <c r="YH12" s="11"/>
      <c r="YI12" s="12">
        <f t="shared" si="231"/>
        <v>0</v>
      </c>
      <c r="YK12" s="1"/>
      <c r="YL12" s="3"/>
      <c r="YM12" s="12">
        <f t="shared" si="108"/>
        <v>0</v>
      </c>
      <c r="YN12" s="11"/>
      <c r="YO12" s="12">
        <f t="shared" si="232"/>
        <v>0</v>
      </c>
      <c r="YQ12" s="1"/>
      <c r="YR12" s="3"/>
      <c r="YS12" s="12">
        <f t="shared" si="109"/>
        <v>0</v>
      </c>
      <c r="YT12" s="11"/>
      <c r="YU12" s="12">
        <f t="shared" si="233"/>
        <v>0</v>
      </c>
      <c r="YW12" s="1"/>
      <c r="YX12" s="3"/>
      <c r="YY12" s="12">
        <f t="shared" si="110"/>
        <v>0</v>
      </c>
      <c r="YZ12" s="11"/>
      <c r="ZA12" s="12">
        <f t="shared" si="234"/>
        <v>0</v>
      </c>
      <c r="ZC12" s="1"/>
      <c r="ZD12" s="3"/>
      <c r="ZE12" s="12">
        <f t="shared" si="111"/>
        <v>0</v>
      </c>
      <c r="ZF12" s="11"/>
      <c r="ZG12" s="12">
        <f t="shared" si="235"/>
        <v>0</v>
      </c>
      <c r="ZI12" s="1"/>
      <c r="ZJ12" s="3"/>
      <c r="ZK12" s="12">
        <f t="shared" si="112"/>
        <v>0</v>
      </c>
      <c r="ZL12" s="11"/>
      <c r="ZM12" s="12">
        <f t="shared" si="236"/>
        <v>0</v>
      </c>
      <c r="ZO12" s="30">
        <v>1</v>
      </c>
      <c r="ZP12" s="94">
        <v>37700</v>
      </c>
      <c r="ZQ12" s="12">
        <f t="shared" si="113"/>
        <v>37700</v>
      </c>
      <c r="ZR12" s="11"/>
      <c r="ZS12" s="12">
        <f t="shared" si="237"/>
        <v>0</v>
      </c>
      <c r="ZU12" s="30">
        <v>1</v>
      </c>
      <c r="ZV12" s="108">
        <v>45950</v>
      </c>
      <c r="ZW12" s="12">
        <f t="shared" si="114"/>
        <v>45950</v>
      </c>
      <c r="ZX12" s="11"/>
      <c r="ZY12" s="12">
        <f t="shared" si="238"/>
        <v>0</v>
      </c>
      <c r="AAA12" s="1"/>
      <c r="AAB12" s="3"/>
      <c r="AAC12" s="12">
        <f t="shared" si="115"/>
        <v>0</v>
      </c>
      <c r="AAD12" s="11"/>
      <c r="AAE12" s="12">
        <f t="shared" si="239"/>
        <v>0</v>
      </c>
      <c r="AAG12" s="30">
        <v>30</v>
      </c>
      <c r="AAH12" s="110">
        <f>27000/30</f>
        <v>900</v>
      </c>
      <c r="AAI12" s="12">
        <f t="shared" si="116"/>
        <v>27000</v>
      </c>
      <c r="AAJ12" s="11"/>
      <c r="AAK12" s="12">
        <f t="shared" si="240"/>
        <v>0</v>
      </c>
      <c r="AAM12" s="30">
        <v>1</v>
      </c>
      <c r="AAN12" s="103">
        <v>27500</v>
      </c>
      <c r="AAO12" s="12">
        <f t="shared" si="117"/>
        <v>27500</v>
      </c>
      <c r="AAP12" s="11"/>
      <c r="AAQ12" s="12">
        <f t="shared" si="241"/>
        <v>0</v>
      </c>
      <c r="AAS12" s="1"/>
      <c r="AAT12" s="3"/>
      <c r="AAU12" s="12">
        <f t="shared" si="118"/>
        <v>0</v>
      </c>
      <c r="AAV12" s="11"/>
      <c r="AAW12" s="12">
        <f t="shared" si="242"/>
        <v>0</v>
      </c>
      <c r="AAY12" s="1"/>
      <c r="AAZ12" s="3"/>
      <c r="ABA12" s="12">
        <f t="shared" si="119"/>
        <v>0</v>
      </c>
      <c r="ABB12" s="11"/>
      <c r="ABC12" s="12">
        <f t="shared" si="243"/>
        <v>0</v>
      </c>
      <c r="ABE12" s="30">
        <v>1</v>
      </c>
      <c r="ABF12" s="115">
        <v>32850</v>
      </c>
      <c r="ABG12" s="12">
        <f t="shared" si="120"/>
        <v>32850</v>
      </c>
      <c r="ABH12" s="11"/>
      <c r="ABI12" s="12">
        <f t="shared" si="244"/>
        <v>0</v>
      </c>
      <c r="ABK12" s="30">
        <v>30</v>
      </c>
      <c r="ABL12" s="116">
        <f>33000/30</f>
        <v>1100</v>
      </c>
      <c r="ABM12" s="12">
        <f t="shared" si="121"/>
        <v>33000</v>
      </c>
      <c r="ABN12" s="11"/>
      <c r="ABO12" s="12">
        <f t="shared" si="245"/>
        <v>0</v>
      </c>
      <c r="ABQ12" s="1"/>
      <c r="ABR12" s="3"/>
      <c r="ABS12" s="12">
        <f t="shared" si="122"/>
        <v>0</v>
      </c>
      <c r="ABT12" s="11"/>
      <c r="ABU12" s="12">
        <f t="shared" si="246"/>
        <v>0</v>
      </c>
      <c r="ABW12" s="1"/>
      <c r="ABX12" s="3"/>
      <c r="ABY12" s="12">
        <f t="shared" si="123"/>
        <v>0</v>
      </c>
      <c r="ABZ12" s="11"/>
      <c r="ACA12" s="12">
        <f t="shared" si="247"/>
        <v>0</v>
      </c>
      <c r="ACC12" s="1"/>
      <c r="ACD12" s="3"/>
      <c r="ACE12" s="12">
        <f t="shared" si="124"/>
        <v>0</v>
      </c>
      <c r="ACF12" s="11"/>
      <c r="ACG12" s="12">
        <f t="shared" si="248"/>
        <v>0</v>
      </c>
      <c r="ACI12" s="1"/>
      <c r="ACJ12" s="3"/>
      <c r="ACK12" s="12">
        <f t="shared" si="125"/>
        <v>0</v>
      </c>
      <c r="ACL12" s="11"/>
      <c r="ACM12" s="12">
        <f t="shared" si="249"/>
        <v>0</v>
      </c>
      <c r="ACO12" s="1"/>
      <c r="ACP12" s="3"/>
      <c r="ACQ12" s="12">
        <f t="shared" si="126"/>
        <v>0</v>
      </c>
      <c r="ACR12" s="11"/>
      <c r="ACS12" s="12">
        <f t="shared" si="250"/>
        <v>0</v>
      </c>
      <c r="ACU12" s="1"/>
      <c r="ACV12" s="3"/>
      <c r="ACW12" s="12">
        <f t="shared" si="127"/>
        <v>0</v>
      </c>
      <c r="ACX12" s="11"/>
      <c r="ACY12" s="12">
        <f t="shared" si="251"/>
        <v>0</v>
      </c>
      <c r="ADA12" s="1"/>
      <c r="ADB12" s="3"/>
      <c r="ADC12" s="12">
        <f t="shared" si="128"/>
        <v>0</v>
      </c>
      <c r="ADD12" s="11"/>
      <c r="ADE12" s="12">
        <f t="shared" si="252"/>
        <v>0</v>
      </c>
      <c r="ADG12" s="1"/>
      <c r="ADH12" s="3"/>
      <c r="ADI12" s="12">
        <f t="shared" si="129"/>
        <v>0</v>
      </c>
      <c r="ADJ12" s="11"/>
      <c r="ADK12" s="12">
        <f t="shared" si="253"/>
        <v>0</v>
      </c>
    </row>
    <row r="13" spans="1:791" x14ac:dyDescent="0.25">
      <c r="A13" s="24"/>
      <c r="B13" s="1"/>
      <c r="C13" s="3"/>
      <c r="D13" s="12">
        <f t="shared" si="130"/>
        <v>0</v>
      </c>
      <c r="E13" s="11"/>
      <c r="F13" s="12">
        <f t="shared" si="131"/>
        <v>0</v>
      </c>
      <c r="G13" s="24"/>
      <c r="H13" s="1"/>
      <c r="I13" s="3"/>
      <c r="J13" s="12">
        <f t="shared" si="0"/>
        <v>0</v>
      </c>
      <c r="K13" s="11"/>
      <c r="L13" s="12">
        <f t="shared" si="132"/>
        <v>0</v>
      </c>
      <c r="M13" s="24"/>
      <c r="N13" s="1"/>
      <c r="O13" s="3"/>
      <c r="P13" s="12">
        <f t="shared" si="1"/>
        <v>0</v>
      </c>
      <c r="Q13" s="11"/>
      <c r="R13" s="12">
        <f t="shared" si="133"/>
        <v>0</v>
      </c>
      <c r="S13" s="24"/>
      <c r="T13" s="1"/>
      <c r="U13" s="3"/>
      <c r="V13" s="12">
        <f t="shared" si="2"/>
        <v>0</v>
      </c>
      <c r="W13" s="11"/>
      <c r="X13" s="12">
        <f t="shared" si="134"/>
        <v>0</v>
      </c>
      <c r="Y13" s="24"/>
      <c r="Z13" s="1"/>
      <c r="AA13" s="3"/>
      <c r="AB13" s="12">
        <f t="shared" si="3"/>
        <v>0</v>
      </c>
      <c r="AC13" s="11"/>
      <c r="AD13" s="12">
        <f t="shared" si="135"/>
        <v>0</v>
      </c>
      <c r="AE13" s="24"/>
      <c r="AF13" s="1"/>
      <c r="AG13" s="3"/>
      <c r="AH13" s="12">
        <f t="shared" si="4"/>
        <v>0</v>
      </c>
      <c r="AI13" s="11"/>
      <c r="AJ13" s="12">
        <f t="shared" si="136"/>
        <v>0</v>
      </c>
      <c r="AK13" s="24"/>
      <c r="AL13" s="1"/>
      <c r="AM13" s="3"/>
      <c r="AN13" s="12">
        <f t="shared" si="5"/>
        <v>0</v>
      </c>
      <c r="AO13" s="11"/>
      <c r="AP13" s="12">
        <f t="shared" si="137"/>
        <v>0</v>
      </c>
      <c r="AQ13" s="24"/>
      <c r="AR13" s="1"/>
      <c r="AS13" s="3"/>
      <c r="AT13" s="12">
        <f t="shared" si="6"/>
        <v>0</v>
      </c>
      <c r="AU13" s="11"/>
      <c r="AV13" s="12">
        <f t="shared" si="138"/>
        <v>0</v>
      </c>
      <c r="AW13" s="24"/>
      <c r="AX13" s="1"/>
      <c r="AY13" s="3"/>
      <c r="AZ13" s="12">
        <f t="shared" si="7"/>
        <v>0</v>
      </c>
      <c r="BA13" s="11"/>
      <c r="BB13" s="12">
        <f t="shared" si="139"/>
        <v>0</v>
      </c>
      <c r="BC13" s="24"/>
      <c r="BD13" s="1"/>
      <c r="BE13" s="3"/>
      <c r="BF13" s="12">
        <f t="shared" si="8"/>
        <v>0</v>
      </c>
      <c r="BG13" s="11"/>
      <c r="BH13" s="12">
        <f t="shared" si="140"/>
        <v>0</v>
      </c>
      <c r="BI13" s="24"/>
      <c r="BJ13" s="1"/>
      <c r="BK13" s="3"/>
      <c r="BL13" s="12">
        <f t="shared" si="9"/>
        <v>0</v>
      </c>
      <c r="BM13" s="11"/>
      <c r="BN13" s="12">
        <f t="shared" si="141"/>
        <v>0</v>
      </c>
      <c r="BO13" s="24"/>
      <c r="BP13" s="1"/>
      <c r="BQ13" s="3"/>
      <c r="BR13" s="12">
        <f t="shared" si="10"/>
        <v>0</v>
      </c>
      <c r="BS13" s="11"/>
      <c r="BT13" s="12">
        <f t="shared" si="254"/>
        <v>0</v>
      </c>
      <c r="BU13" s="24"/>
      <c r="BV13" s="1"/>
      <c r="BW13" s="3"/>
      <c r="BX13" s="12">
        <f t="shared" si="11"/>
        <v>0</v>
      </c>
      <c r="BY13" s="11"/>
      <c r="BZ13" s="12">
        <f t="shared" si="142"/>
        <v>0</v>
      </c>
      <c r="CA13" s="24"/>
      <c r="CB13" s="1"/>
      <c r="CC13" s="3"/>
      <c r="CD13" s="12">
        <f t="shared" si="12"/>
        <v>0</v>
      </c>
      <c r="CE13" s="11"/>
      <c r="CF13" s="12">
        <f t="shared" si="143"/>
        <v>0</v>
      </c>
      <c r="CG13" s="24"/>
      <c r="CH13" s="1"/>
      <c r="CI13" s="3"/>
      <c r="CJ13" s="12">
        <f t="shared" si="13"/>
        <v>0</v>
      </c>
      <c r="CK13" s="11"/>
      <c r="CL13" s="12">
        <f t="shared" si="144"/>
        <v>0</v>
      </c>
      <c r="CM13" s="24"/>
      <c r="CN13" s="1"/>
      <c r="CO13" s="3"/>
      <c r="CP13" s="12">
        <f t="shared" si="14"/>
        <v>0</v>
      </c>
      <c r="CQ13" s="11"/>
      <c r="CR13" s="12">
        <f t="shared" si="145"/>
        <v>0</v>
      </c>
      <c r="CS13" s="24"/>
      <c r="CT13" s="1"/>
      <c r="CU13" s="3"/>
      <c r="CV13" s="12">
        <f t="shared" si="15"/>
        <v>0</v>
      </c>
      <c r="CW13" s="11"/>
      <c r="CX13" s="12">
        <f t="shared" si="146"/>
        <v>0</v>
      </c>
      <c r="CY13" s="24"/>
      <c r="CZ13" s="31">
        <v>2</v>
      </c>
      <c r="DA13" s="54">
        <f>350200/2</f>
        <v>175100</v>
      </c>
      <c r="DB13" s="12">
        <f t="shared" si="16"/>
        <v>350200</v>
      </c>
      <c r="DC13" s="11"/>
      <c r="DD13" s="12">
        <f t="shared" si="147"/>
        <v>0</v>
      </c>
      <c r="DE13" s="24"/>
      <c r="DF13" s="1"/>
      <c r="DG13" s="3"/>
      <c r="DH13" s="12">
        <f t="shared" si="17"/>
        <v>0</v>
      </c>
      <c r="DI13" s="11"/>
      <c r="DJ13" s="12">
        <f t="shared" si="148"/>
        <v>0</v>
      </c>
      <c r="DK13" s="24"/>
      <c r="DL13" s="1"/>
      <c r="DM13" s="3"/>
      <c r="DN13" s="12">
        <f t="shared" si="18"/>
        <v>0</v>
      </c>
      <c r="DO13" s="11"/>
      <c r="DP13" s="12">
        <f t="shared" si="149"/>
        <v>0</v>
      </c>
      <c r="DQ13" s="24"/>
      <c r="DR13" s="1"/>
      <c r="DS13" s="3"/>
      <c r="DT13" s="12">
        <f t="shared" si="19"/>
        <v>0</v>
      </c>
      <c r="DU13" s="11"/>
      <c r="DV13" s="12">
        <f t="shared" si="255"/>
        <v>0</v>
      </c>
      <c r="DW13" s="24"/>
      <c r="DX13" s="1"/>
      <c r="DY13" s="3"/>
      <c r="DZ13" s="12">
        <f t="shared" si="20"/>
        <v>0</v>
      </c>
      <c r="EA13" s="11"/>
      <c r="EB13" s="12">
        <f t="shared" si="150"/>
        <v>0</v>
      </c>
      <c r="EC13" s="24"/>
      <c r="EE13" s="1"/>
      <c r="EF13" s="3"/>
      <c r="EG13" s="12">
        <f t="shared" si="21"/>
        <v>0</v>
      </c>
      <c r="EH13" s="11"/>
      <c r="EI13" s="12">
        <f t="shared" si="151"/>
        <v>0</v>
      </c>
      <c r="EK13" s="1"/>
      <c r="EL13" s="3"/>
      <c r="EM13" s="12">
        <f t="shared" si="22"/>
        <v>0</v>
      </c>
      <c r="EN13" s="11"/>
      <c r="EO13" s="12">
        <f>+EM13*EN13</f>
        <v>0</v>
      </c>
      <c r="EQ13" s="1"/>
      <c r="ER13" s="3"/>
      <c r="ES13" s="12">
        <f t="shared" si="23"/>
        <v>0</v>
      </c>
      <c r="ET13" s="11"/>
      <c r="EU13" s="12">
        <f t="shared" si="153"/>
        <v>0</v>
      </c>
      <c r="EW13" s="1"/>
      <c r="EX13" s="3"/>
      <c r="EY13" s="12">
        <f t="shared" si="24"/>
        <v>0</v>
      </c>
      <c r="EZ13" s="11"/>
      <c r="FA13" s="12">
        <f t="shared" si="154"/>
        <v>0</v>
      </c>
      <c r="FC13" s="1"/>
      <c r="FD13" s="3"/>
      <c r="FE13" s="12">
        <f t="shared" si="25"/>
        <v>0</v>
      </c>
      <c r="FF13" s="11"/>
      <c r="FG13" s="12">
        <f t="shared" si="155"/>
        <v>0</v>
      </c>
      <c r="FI13" s="1"/>
      <c r="FJ13" s="3"/>
      <c r="FK13" s="12">
        <f t="shared" si="26"/>
        <v>0</v>
      </c>
      <c r="FL13" s="11"/>
      <c r="FM13" s="12">
        <f t="shared" si="156"/>
        <v>0</v>
      </c>
      <c r="FO13" s="1"/>
      <c r="FP13" s="3"/>
      <c r="FQ13" s="12">
        <f t="shared" si="27"/>
        <v>0</v>
      </c>
      <c r="FR13" s="11"/>
      <c r="FS13" s="12">
        <f t="shared" si="157"/>
        <v>0</v>
      </c>
      <c r="FT13" s="24"/>
      <c r="FU13" s="1"/>
      <c r="FV13" s="3"/>
      <c r="FW13" s="12">
        <f t="shared" si="28"/>
        <v>0</v>
      </c>
      <c r="FX13" s="11"/>
      <c r="FY13" s="12">
        <f t="shared" si="158"/>
        <v>0</v>
      </c>
      <c r="FZ13" s="24"/>
      <c r="GA13" s="1"/>
      <c r="GB13" s="3"/>
      <c r="GC13" s="12">
        <f t="shared" si="29"/>
        <v>0</v>
      </c>
      <c r="GD13" s="11"/>
      <c r="GE13" s="12">
        <f t="shared" si="159"/>
        <v>0</v>
      </c>
      <c r="GF13" s="24"/>
      <c r="GG13" s="1"/>
      <c r="GH13" s="3"/>
      <c r="GI13" s="12">
        <f t="shared" si="30"/>
        <v>0</v>
      </c>
      <c r="GJ13" s="11"/>
      <c r="GK13" s="12">
        <f t="shared" si="160"/>
        <v>0</v>
      </c>
      <c r="GL13" s="24"/>
      <c r="GM13" s="1"/>
      <c r="GN13" s="3"/>
      <c r="GO13" s="12">
        <f t="shared" si="31"/>
        <v>0</v>
      </c>
      <c r="GP13" s="11"/>
      <c r="GQ13" s="12">
        <f t="shared" si="161"/>
        <v>0</v>
      </c>
      <c r="GR13" s="24"/>
      <c r="GS13" s="1"/>
      <c r="GT13" s="3"/>
      <c r="GU13" s="12">
        <f t="shared" si="32"/>
        <v>0</v>
      </c>
      <c r="GV13" s="11"/>
      <c r="GW13" s="12">
        <f t="shared" si="162"/>
        <v>0</v>
      </c>
      <c r="GX13" s="24"/>
      <c r="GY13" s="1"/>
      <c r="GZ13" s="3"/>
      <c r="HA13" s="12">
        <f t="shared" si="33"/>
        <v>0</v>
      </c>
      <c r="HB13" s="11"/>
      <c r="HC13" s="12">
        <f t="shared" si="163"/>
        <v>0</v>
      </c>
      <c r="HD13" s="24"/>
      <c r="HE13" s="1"/>
      <c r="HF13" s="3"/>
      <c r="HG13" s="12">
        <f t="shared" si="34"/>
        <v>0</v>
      </c>
      <c r="HH13" s="11"/>
      <c r="HI13" s="12">
        <f t="shared" si="164"/>
        <v>0</v>
      </c>
      <c r="HJ13" s="24"/>
      <c r="HK13" s="1"/>
      <c r="HL13" s="3"/>
      <c r="HM13" s="12">
        <f t="shared" si="35"/>
        <v>0</v>
      </c>
      <c r="HN13" s="11"/>
      <c r="HO13" s="12">
        <f t="shared" si="165"/>
        <v>0</v>
      </c>
      <c r="HP13" s="24"/>
      <c r="HQ13" s="1"/>
      <c r="HR13" s="3"/>
      <c r="HS13" s="12">
        <f t="shared" si="36"/>
        <v>0</v>
      </c>
      <c r="HT13" s="11"/>
      <c r="HU13" s="12">
        <f t="shared" si="166"/>
        <v>0</v>
      </c>
      <c r="HV13" s="24"/>
      <c r="HW13" s="1"/>
      <c r="HX13" s="3"/>
      <c r="HY13" s="12">
        <f t="shared" si="37"/>
        <v>0</v>
      </c>
      <c r="HZ13" s="11"/>
      <c r="IA13" s="12">
        <f t="shared" si="256"/>
        <v>0</v>
      </c>
      <c r="IB13" s="24"/>
      <c r="IC13" s="1"/>
      <c r="ID13" s="3"/>
      <c r="IE13" s="12">
        <f t="shared" si="38"/>
        <v>0</v>
      </c>
      <c r="IF13" s="11"/>
      <c r="IG13" s="12">
        <f t="shared" si="167"/>
        <v>0</v>
      </c>
      <c r="IH13" s="24"/>
      <c r="II13" s="1"/>
      <c r="IJ13" s="3"/>
      <c r="IK13" s="12">
        <f t="shared" si="39"/>
        <v>0</v>
      </c>
      <c r="IL13" s="11"/>
      <c r="IM13" s="12">
        <f t="shared" si="168"/>
        <v>0</v>
      </c>
      <c r="IN13" s="24"/>
      <c r="IO13" s="1"/>
      <c r="IP13" s="3"/>
      <c r="IQ13" s="12">
        <f t="shared" si="40"/>
        <v>0</v>
      </c>
      <c r="IR13" s="11"/>
      <c r="IS13" s="12">
        <f t="shared" si="169"/>
        <v>0</v>
      </c>
      <c r="IT13" s="24"/>
      <c r="IU13" s="1"/>
      <c r="IV13" s="3"/>
      <c r="IW13" s="12">
        <f t="shared" si="41"/>
        <v>0</v>
      </c>
      <c r="IX13" s="11"/>
      <c r="IY13" s="12">
        <f t="shared" si="170"/>
        <v>0</v>
      </c>
      <c r="IZ13" s="24"/>
      <c r="JA13" s="1"/>
      <c r="JB13" s="3"/>
      <c r="JC13" s="12">
        <f t="shared" si="42"/>
        <v>0</v>
      </c>
      <c r="JD13" s="11"/>
      <c r="JE13" s="12">
        <f t="shared" si="171"/>
        <v>0</v>
      </c>
      <c r="JF13" s="24"/>
      <c r="JG13" s="1"/>
      <c r="JH13" s="3"/>
      <c r="JI13" s="12">
        <f t="shared" si="257"/>
        <v>0</v>
      </c>
      <c r="JJ13" s="11"/>
      <c r="JK13" s="12">
        <f t="shared" si="172"/>
        <v>0</v>
      </c>
      <c r="JL13" s="24"/>
      <c r="JM13" s="1"/>
      <c r="JN13" s="3"/>
      <c r="JO13" s="12">
        <f t="shared" si="44"/>
        <v>0</v>
      </c>
      <c r="JP13" s="11"/>
      <c r="JQ13" s="12">
        <f t="shared" si="173"/>
        <v>0</v>
      </c>
      <c r="JR13" s="24"/>
      <c r="JS13" s="1"/>
      <c r="JT13" s="3"/>
      <c r="JU13" s="12">
        <f t="shared" si="45"/>
        <v>0</v>
      </c>
      <c r="JV13" s="11"/>
      <c r="JW13" s="12">
        <f t="shared" si="174"/>
        <v>0</v>
      </c>
      <c r="JX13" s="24"/>
      <c r="JY13" s="1"/>
      <c r="JZ13" s="3"/>
      <c r="KA13" s="12">
        <f t="shared" si="46"/>
        <v>0</v>
      </c>
      <c r="KB13" s="11"/>
      <c r="KC13" s="12">
        <f t="shared" si="258"/>
        <v>0</v>
      </c>
      <c r="KD13" s="24"/>
      <c r="KE13" s="1"/>
      <c r="KF13" s="3"/>
      <c r="KG13" s="12">
        <f t="shared" si="47"/>
        <v>0</v>
      </c>
      <c r="KH13" s="11"/>
      <c r="KI13" s="12">
        <f t="shared" si="175"/>
        <v>0</v>
      </c>
      <c r="KJ13" s="24"/>
      <c r="KL13" s="1"/>
      <c r="KM13" s="3"/>
      <c r="KN13" s="12">
        <f t="shared" si="48"/>
        <v>0</v>
      </c>
      <c r="KO13" s="11"/>
      <c r="KP13" s="12">
        <f t="shared" si="176"/>
        <v>0</v>
      </c>
      <c r="KR13" s="1"/>
      <c r="KS13" s="3"/>
      <c r="KT13" s="12">
        <f t="shared" si="49"/>
        <v>0</v>
      </c>
      <c r="KU13" s="11"/>
      <c r="KV13" s="12">
        <f>+KT13*KU13</f>
        <v>0</v>
      </c>
      <c r="KX13" s="1"/>
      <c r="KY13" s="3"/>
      <c r="KZ13" s="12">
        <f t="shared" si="50"/>
        <v>0</v>
      </c>
      <c r="LA13" s="11"/>
      <c r="LB13" s="12">
        <f t="shared" si="178"/>
        <v>0</v>
      </c>
      <c r="LD13" s="30">
        <v>3</v>
      </c>
      <c r="LE13" s="53">
        <f>121500/3</f>
        <v>40500</v>
      </c>
      <c r="LF13" s="12">
        <f t="shared" si="51"/>
        <v>121500</v>
      </c>
      <c r="LG13" s="11"/>
      <c r="LH13" s="12">
        <f t="shared" si="179"/>
        <v>0</v>
      </c>
      <c r="LJ13" s="1"/>
      <c r="LK13" s="3"/>
      <c r="LL13" s="12">
        <f t="shared" si="52"/>
        <v>0</v>
      </c>
      <c r="LM13" s="11"/>
      <c r="LN13" s="12">
        <f t="shared" si="180"/>
        <v>0</v>
      </c>
      <c r="LP13" s="30">
        <v>2</v>
      </c>
      <c r="LQ13" s="66">
        <f>124700/2</f>
        <v>62350</v>
      </c>
      <c r="LR13" s="12">
        <f t="shared" si="53"/>
        <v>124700</v>
      </c>
      <c r="LS13" s="11"/>
      <c r="LT13" s="12">
        <f t="shared" si="181"/>
        <v>0</v>
      </c>
      <c r="LV13" s="1"/>
      <c r="LW13" s="3"/>
      <c r="LX13" s="12">
        <f t="shared" si="54"/>
        <v>0</v>
      </c>
      <c r="LY13" s="11"/>
      <c r="LZ13" s="12">
        <f t="shared" si="182"/>
        <v>0</v>
      </c>
      <c r="MA13" s="24"/>
      <c r="MB13" s="1"/>
      <c r="MC13" s="3"/>
      <c r="MD13" s="12">
        <f t="shared" si="55"/>
        <v>0</v>
      </c>
      <c r="ME13" s="11"/>
      <c r="MF13" s="12">
        <f t="shared" si="259"/>
        <v>0</v>
      </c>
      <c r="MG13" s="24"/>
      <c r="MH13" s="1"/>
      <c r="MI13" s="3"/>
      <c r="MJ13" s="12">
        <f t="shared" si="56"/>
        <v>0</v>
      </c>
      <c r="MK13" s="11"/>
      <c r="ML13" s="12">
        <f t="shared" si="183"/>
        <v>0</v>
      </c>
      <c r="MM13" s="24"/>
      <c r="MO13" s="1"/>
      <c r="MP13" s="3"/>
      <c r="MQ13" s="12">
        <f t="shared" si="57"/>
        <v>0</v>
      </c>
      <c r="MR13" s="11"/>
      <c r="MS13" s="12">
        <f t="shared" si="184"/>
        <v>0</v>
      </c>
      <c r="MU13" s="1"/>
      <c r="MV13" s="3"/>
      <c r="MW13" s="12">
        <f t="shared" si="58"/>
        <v>0</v>
      </c>
      <c r="MX13" s="11"/>
      <c r="MY13" s="12">
        <f>+MW13*MX13</f>
        <v>0</v>
      </c>
      <c r="NA13" s="1"/>
      <c r="NB13" s="3"/>
      <c r="NC13" s="12">
        <f t="shared" si="59"/>
        <v>0</v>
      </c>
      <c r="ND13" s="11"/>
      <c r="NE13" s="12">
        <f t="shared" si="186"/>
        <v>0</v>
      </c>
      <c r="NG13" s="1"/>
      <c r="NH13" s="3"/>
      <c r="NI13" s="12">
        <f t="shared" si="60"/>
        <v>0</v>
      </c>
      <c r="NJ13" s="11"/>
      <c r="NK13" s="12">
        <f t="shared" si="187"/>
        <v>0</v>
      </c>
      <c r="NM13" s="30">
        <v>1</v>
      </c>
      <c r="NN13" s="73">
        <v>45400</v>
      </c>
      <c r="NO13" s="12">
        <f t="shared" si="61"/>
        <v>45400</v>
      </c>
      <c r="NP13" s="11"/>
      <c r="NQ13" s="12">
        <f t="shared" si="188"/>
        <v>0</v>
      </c>
      <c r="NS13" s="30">
        <v>1</v>
      </c>
      <c r="NT13" s="50">
        <v>35850</v>
      </c>
      <c r="NU13" s="12">
        <f t="shared" si="62"/>
        <v>35850</v>
      </c>
      <c r="NV13" s="11"/>
      <c r="NW13" s="12">
        <f t="shared" si="189"/>
        <v>0</v>
      </c>
      <c r="NY13" s="1"/>
      <c r="NZ13" s="3"/>
      <c r="OA13" s="12">
        <f t="shared" si="63"/>
        <v>0</v>
      </c>
      <c r="OB13" s="11"/>
      <c r="OC13" s="12">
        <f t="shared" si="190"/>
        <v>0</v>
      </c>
      <c r="OD13" s="24"/>
      <c r="OE13" s="30">
        <v>1</v>
      </c>
      <c r="OF13" s="74">
        <v>63150</v>
      </c>
      <c r="OG13" s="12">
        <f t="shared" si="64"/>
        <v>63150</v>
      </c>
      <c r="OH13" s="11"/>
      <c r="OI13" s="12">
        <f t="shared" si="191"/>
        <v>0</v>
      </c>
      <c r="OJ13" s="24"/>
      <c r="OK13" s="1"/>
      <c r="OL13" s="3"/>
      <c r="OM13" s="12">
        <f t="shared" si="65"/>
        <v>0</v>
      </c>
      <c r="ON13" s="11"/>
      <c r="OO13" s="12">
        <f t="shared" si="192"/>
        <v>0</v>
      </c>
      <c r="OP13" s="24"/>
      <c r="OQ13" s="1"/>
      <c r="OR13" s="3"/>
      <c r="OS13" s="12">
        <f t="shared" si="66"/>
        <v>0</v>
      </c>
      <c r="OT13" s="11"/>
      <c r="OU13" s="12">
        <f t="shared" si="193"/>
        <v>0</v>
      </c>
      <c r="OV13" s="24"/>
      <c r="OW13" s="1"/>
      <c r="OX13" s="3"/>
      <c r="OY13" s="12">
        <f t="shared" si="67"/>
        <v>0</v>
      </c>
      <c r="OZ13" s="11"/>
      <c r="PA13" s="12">
        <f t="shared" si="194"/>
        <v>0</v>
      </c>
      <c r="PB13" s="24"/>
      <c r="PC13" s="1"/>
      <c r="PD13" s="3"/>
      <c r="PE13" s="12">
        <f t="shared" si="68"/>
        <v>0</v>
      </c>
      <c r="PF13" s="11"/>
      <c r="PG13" s="12">
        <f t="shared" si="195"/>
        <v>0</v>
      </c>
      <c r="PH13" s="24"/>
      <c r="PI13" s="1"/>
      <c r="PJ13" s="3"/>
      <c r="PK13" s="12">
        <f t="shared" si="69"/>
        <v>0</v>
      </c>
      <c r="PL13" s="11"/>
      <c r="PM13" s="12">
        <f t="shared" si="196"/>
        <v>0</v>
      </c>
      <c r="PN13" s="24"/>
      <c r="PO13" s="1"/>
      <c r="PP13" s="3"/>
      <c r="PQ13" s="12">
        <f t="shared" si="70"/>
        <v>0</v>
      </c>
      <c r="PR13" s="11"/>
      <c r="PS13" s="12">
        <f t="shared" si="197"/>
        <v>0</v>
      </c>
      <c r="PT13" s="24"/>
      <c r="PU13" s="1"/>
      <c r="PV13" s="3"/>
      <c r="PW13" s="12">
        <f t="shared" si="71"/>
        <v>0</v>
      </c>
      <c r="PX13" s="11"/>
      <c r="PY13" s="12">
        <f t="shared" si="198"/>
        <v>0</v>
      </c>
      <c r="PZ13" s="24"/>
      <c r="QA13" s="1"/>
      <c r="QB13" s="3"/>
      <c r="QC13" s="12">
        <f t="shared" si="72"/>
        <v>0</v>
      </c>
      <c r="QD13" s="11"/>
      <c r="QE13" s="12">
        <f t="shared" si="199"/>
        <v>0</v>
      </c>
      <c r="QF13" s="24"/>
      <c r="QG13" s="1"/>
      <c r="QH13" s="3"/>
      <c r="QI13" s="12">
        <f t="shared" si="73"/>
        <v>0</v>
      </c>
      <c r="QJ13" s="11"/>
      <c r="QK13" s="12">
        <f t="shared" si="260"/>
        <v>0</v>
      </c>
      <c r="QL13" s="24"/>
      <c r="QM13" s="1"/>
      <c r="QN13" s="3"/>
      <c r="QO13" s="12">
        <f t="shared" si="74"/>
        <v>0</v>
      </c>
      <c r="QP13" s="11"/>
      <c r="QQ13" s="12">
        <f t="shared" si="200"/>
        <v>0</v>
      </c>
      <c r="QR13" s="24"/>
      <c r="QS13" s="1"/>
      <c r="QT13" s="3"/>
      <c r="QU13" s="12">
        <f t="shared" si="75"/>
        <v>0</v>
      </c>
      <c r="QV13" s="11"/>
      <c r="QW13" s="12">
        <f t="shared" si="201"/>
        <v>0</v>
      </c>
      <c r="QX13" s="24"/>
      <c r="QY13" s="1"/>
      <c r="QZ13" s="3"/>
      <c r="RA13" s="12">
        <f t="shared" si="76"/>
        <v>0</v>
      </c>
      <c r="RB13" s="11"/>
      <c r="RC13" s="12">
        <f t="shared" si="202"/>
        <v>0</v>
      </c>
      <c r="RD13" s="24"/>
      <c r="RE13" s="1"/>
      <c r="RF13" s="3"/>
      <c r="RG13" s="12">
        <f t="shared" si="77"/>
        <v>0</v>
      </c>
      <c r="RH13" s="11"/>
      <c r="RI13" s="12">
        <f t="shared" si="203"/>
        <v>0</v>
      </c>
      <c r="RJ13" s="24"/>
      <c r="RK13" s="1"/>
      <c r="RL13" s="3"/>
      <c r="RM13" s="12">
        <f t="shared" si="78"/>
        <v>0</v>
      </c>
      <c r="RN13" s="11"/>
      <c r="RO13" s="12">
        <f t="shared" si="204"/>
        <v>0</v>
      </c>
      <c r="RP13" s="24"/>
      <c r="RQ13" s="1"/>
      <c r="RR13" s="3"/>
      <c r="RS13" s="12">
        <f t="shared" si="261"/>
        <v>0</v>
      </c>
      <c r="RT13" s="11"/>
      <c r="RU13" s="12">
        <f t="shared" si="205"/>
        <v>0</v>
      </c>
      <c r="RV13" s="24"/>
      <c r="RW13" s="30">
        <v>1</v>
      </c>
      <c r="RX13" s="68">
        <v>209700</v>
      </c>
      <c r="RY13" s="12">
        <f t="shared" si="80"/>
        <v>209700</v>
      </c>
      <c r="RZ13" s="11"/>
      <c r="SA13" s="12">
        <f t="shared" si="206"/>
        <v>0</v>
      </c>
      <c r="SB13" s="24"/>
      <c r="SC13" s="1"/>
      <c r="SD13" s="3"/>
      <c r="SE13" s="12">
        <f t="shared" si="81"/>
        <v>0</v>
      </c>
      <c r="SF13" s="11"/>
      <c r="SG13" s="12">
        <f t="shared" si="207"/>
        <v>0</v>
      </c>
      <c r="SH13" s="24"/>
      <c r="SI13" s="1"/>
      <c r="SJ13" s="3"/>
      <c r="SK13" s="12">
        <f t="shared" si="82"/>
        <v>0</v>
      </c>
      <c r="SL13" s="11"/>
      <c r="SM13" s="12">
        <f t="shared" si="262"/>
        <v>0</v>
      </c>
      <c r="SN13" s="24"/>
      <c r="SO13" s="1"/>
      <c r="SP13" s="3"/>
      <c r="SQ13" s="12">
        <f t="shared" si="83"/>
        <v>0</v>
      </c>
      <c r="SR13" s="11"/>
      <c r="SS13" s="12">
        <f t="shared" si="208"/>
        <v>0</v>
      </c>
      <c r="ST13" s="24"/>
      <c r="SV13" s="1"/>
      <c r="SW13" s="3"/>
      <c r="SX13" s="12">
        <f t="shared" si="84"/>
        <v>0</v>
      </c>
      <c r="SY13" s="11"/>
      <c r="SZ13" s="12">
        <f t="shared" si="209"/>
        <v>0</v>
      </c>
      <c r="TB13" s="1"/>
      <c r="TC13" s="3"/>
      <c r="TD13" s="12">
        <f t="shared" si="85"/>
        <v>0</v>
      </c>
      <c r="TE13" s="11"/>
      <c r="TF13" s="12">
        <f>+TD13*TE13</f>
        <v>0</v>
      </c>
      <c r="TH13" s="1"/>
      <c r="TI13" s="3"/>
      <c r="TJ13" s="12">
        <f t="shared" si="86"/>
        <v>0</v>
      </c>
      <c r="TK13" s="11"/>
      <c r="TL13" s="12">
        <f t="shared" si="211"/>
        <v>0</v>
      </c>
      <c r="TN13" s="30">
        <v>1</v>
      </c>
      <c r="TO13" s="81">
        <v>90924</v>
      </c>
      <c r="TP13" s="12">
        <f t="shared" si="87"/>
        <v>90924</v>
      </c>
      <c r="TQ13" s="11">
        <v>0.19</v>
      </c>
      <c r="TR13" s="12">
        <f t="shared" si="212"/>
        <v>17275.560000000001</v>
      </c>
      <c r="TT13" s="1"/>
      <c r="TU13" s="3"/>
      <c r="TV13" s="12">
        <f t="shared" si="88"/>
        <v>0</v>
      </c>
      <c r="TW13" s="11"/>
      <c r="TX13" s="12">
        <f t="shared" si="213"/>
        <v>0</v>
      </c>
      <c r="TZ13" s="1"/>
      <c r="UA13" s="3"/>
      <c r="UB13" s="12">
        <f t="shared" si="89"/>
        <v>0</v>
      </c>
      <c r="UC13" s="11"/>
      <c r="UD13" s="12">
        <f t="shared" si="214"/>
        <v>0</v>
      </c>
      <c r="UF13" s="1"/>
      <c r="UG13" s="3"/>
      <c r="UH13" s="12">
        <f t="shared" si="90"/>
        <v>0</v>
      </c>
      <c r="UI13" s="11"/>
      <c r="UJ13" s="12">
        <f t="shared" si="215"/>
        <v>0</v>
      </c>
      <c r="UK13" s="24"/>
      <c r="UL13" s="1"/>
      <c r="UM13" s="3"/>
      <c r="UN13" s="12">
        <f t="shared" si="91"/>
        <v>0</v>
      </c>
      <c r="UO13" s="11"/>
      <c r="UP13" s="12">
        <f t="shared" si="216"/>
        <v>0</v>
      </c>
      <c r="UQ13" s="24"/>
      <c r="UR13" s="1"/>
      <c r="US13" s="3"/>
      <c r="UT13" s="12">
        <f t="shared" si="92"/>
        <v>0</v>
      </c>
      <c r="UU13" s="11"/>
      <c r="UV13" s="12">
        <f t="shared" si="263"/>
        <v>0</v>
      </c>
      <c r="UW13" s="24"/>
      <c r="UX13" s="1"/>
      <c r="UY13" s="3"/>
      <c r="UZ13" s="12">
        <f t="shared" si="93"/>
        <v>0</v>
      </c>
      <c r="VA13" s="11"/>
      <c r="VB13" s="12">
        <f t="shared" si="217"/>
        <v>0</v>
      </c>
      <c r="VC13" s="24"/>
      <c r="VE13" s="1"/>
      <c r="VF13" s="3"/>
      <c r="VG13" s="12">
        <f t="shared" si="94"/>
        <v>0</v>
      </c>
      <c r="VH13" s="11"/>
      <c r="VI13" s="12">
        <f t="shared" si="218"/>
        <v>0</v>
      </c>
      <c r="VK13" s="1"/>
      <c r="VL13" s="3"/>
      <c r="VM13" s="12">
        <f t="shared" si="95"/>
        <v>0</v>
      </c>
      <c r="VN13" s="11"/>
      <c r="VO13" s="12">
        <f>+VM13*VN13</f>
        <v>0</v>
      </c>
      <c r="VQ13" s="1"/>
      <c r="VR13" s="3"/>
      <c r="VS13" s="12">
        <f t="shared" si="96"/>
        <v>0</v>
      </c>
      <c r="VT13" s="11"/>
      <c r="VU13" s="12">
        <f t="shared" si="220"/>
        <v>0</v>
      </c>
      <c r="VW13" s="30">
        <v>1</v>
      </c>
      <c r="VX13" s="92">
        <v>39050</v>
      </c>
      <c r="VY13" s="12">
        <f t="shared" si="97"/>
        <v>39050</v>
      </c>
      <c r="VZ13" s="11"/>
      <c r="WA13" s="12">
        <f t="shared" si="221"/>
        <v>0</v>
      </c>
      <c r="WC13" s="1"/>
      <c r="WD13" s="3"/>
      <c r="WE13" s="12">
        <f t="shared" si="98"/>
        <v>0</v>
      </c>
      <c r="WF13" s="11"/>
      <c r="WG13" s="12">
        <f t="shared" si="222"/>
        <v>0</v>
      </c>
      <c r="WI13" s="95">
        <v>1</v>
      </c>
      <c r="WJ13" s="94">
        <v>27250</v>
      </c>
      <c r="WK13" s="12">
        <f t="shared" si="99"/>
        <v>27250</v>
      </c>
      <c r="WL13" s="11"/>
      <c r="WM13" s="12">
        <f t="shared" si="223"/>
        <v>0</v>
      </c>
      <c r="WO13" s="1"/>
      <c r="WP13" s="3"/>
      <c r="WQ13" s="12">
        <f t="shared" si="100"/>
        <v>0</v>
      </c>
      <c r="WR13" s="11"/>
      <c r="WS13" s="12">
        <f t="shared" si="224"/>
        <v>0</v>
      </c>
      <c r="WU13" s="1"/>
      <c r="WV13" s="3"/>
      <c r="WW13" s="12">
        <f t="shared" si="101"/>
        <v>0</v>
      </c>
      <c r="WX13" s="11"/>
      <c r="WY13" s="12">
        <f t="shared" si="225"/>
        <v>0</v>
      </c>
      <c r="XA13" s="1"/>
      <c r="XB13" s="3"/>
      <c r="XC13" s="12">
        <f t="shared" si="102"/>
        <v>0</v>
      </c>
      <c r="XD13" s="11"/>
      <c r="XE13" s="12">
        <f t="shared" si="226"/>
        <v>0</v>
      </c>
      <c r="XG13" s="1"/>
      <c r="XH13" s="3"/>
      <c r="XI13" s="12">
        <f t="shared" si="103"/>
        <v>0</v>
      </c>
      <c r="XJ13" s="11"/>
      <c r="XK13" s="12">
        <f t="shared" si="227"/>
        <v>0</v>
      </c>
      <c r="XM13" s="1"/>
      <c r="XN13" s="3"/>
      <c r="XO13" s="12">
        <f t="shared" si="104"/>
        <v>0</v>
      </c>
      <c r="XP13" s="11"/>
      <c r="XQ13" s="12">
        <f t="shared" si="228"/>
        <v>0</v>
      </c>
      <c r="XS13" s="1"/>
      <c r="XT13" s="3"/>
      <c r="XU13" s="12">
        <f t="shared" si="105"/>
        <v>0</v>
      </c>
      <c r="XV13" s="11"/>
      <c r="XW13" s="12">
        <f t="shared" si="229"/>
        <v>0</v>
      </c>
      <c r="XY13" s="1"/>
      <c r="XZ13" s="3"/>
      <c r="YA13" s="12">
        <f t="shared" si="106"/>
        <v>0</v>
      </c>
      <c r="YB13" s="11"/>
      <c r="YC13" s="12">
        <f t="shared" si="230"/>
        <v>0</v>
      </c>
      <c r="YE13" s="30">
        <v>3</v>
      </c>
      <c r="YF13" s="63">
        <f>18900/3</f>
        <v>6300</v>
      </c>
      <c r="YG13" s="12">
        <f t="shared" si="107"/>
        <v>18900</v>
      </c>
      <c r="YH13" s="11"/>
      <c r="YI13" s="12">
        <f t="shared" si="231"/>
        <v>0</v>
      </c>
      <c r="YK13" s="1"/>
      <c r="YL13" s="3"/>
      <c r="YM13" s="12">
        <f t="shared" si="108"/>
        <v>0</v>
      </c>
      <c r="YN13" s="11"/>
      <c r="YO13" s="12">
        <f t="shared" si="232"/>
        <v>0</v>
      </c>
      <c r="YQ13" s="1"/>
      <c r="YR13" s="3"/>
      <c r="YS13" s="12">
        <f t="shared" si="109"/>
        <v>0</v>
      </c>
      <c r="YT13" s="11"/>
      <c r="YU13" s="12">
        <f t="shared" si="233"/>
        <v>0</v>
      </c>
      <c r="YW13" s="1"/>
      <c r="YX13" s="3"/>
      <c r="YY13" s="12">
        <f t="shared" si="110"/>
        <v>0</v>
      </c>
      <c r="YZ13" s="11"/>
      <c r="ZA13" s="12">
        <f t="shared" si="234"/>
        <v>0</v>
      </c>
      <c r="ZC13" s="1"/>
      <c r="ZD13" s="3"/>
      <c r="ZE13" s="12">
        <f t="shared" si="111"/>
        <v>0</v>
      </c>
      <c r="ZF13" s="11"/>
      <c r="ZG13" s="12">
        <f t="shared" si="235"/>
        <v>0</v>
      </c>
      <c r="ZI13" s="1"/>
      <c r="ZJ13" s="3"/>
      <c r="ZK13" s="12">
        <f t="shared" si="112"/>
        <v>0</v>
      </c>
      <c r="ZL13" s="11"/>
      <c r="ZM13" s="12">
        <f t="shared" si="236"/>
        <v>0</v>
      </c>
      <c r="ZO13" s="1"/>
      <c r="ZP13" s="3"/>
      <c r="ZQ13" s="12">
        <f t="shared" si="113"/>
        <v>0</v>
      </c>
      <c r="ZR13" s="11"/>
      <c r="ZS13" s="12">
        <f t="shared" si="237"/>
        <v>0</v>
      </c>
      <c r="ZU13" s="30">
        <v>1</v>
      </c>
      <c r="ZV13" s="108">
        <v>14000</v>
      </c>
      <c r="ZW13" s="12">
        <f t="shared" si="114"/>
        <v>14000</v>
      </c>
      <c r="ZX13" s="11"/>
      <c r="ZY13" s="12">
        <f t="shared" si="238"/>
        <v>0</v>
      </c>
      <c r="AAA13" s="1"/>
      <c r="AAB13" s="3"/>
      <c r="AAC13" s="12">
        <f t="shared" si="115"/>
        <v>0</v>
      </c>
      <c r="AAD13" s="11"/>
      <c r="AAE13" s="12">
        <f t="shared" si="239"/>
        <v>0</v>
      </c>
      <c r="AAG13" s="30">
        <v>30</v>
      </c>
      <c r="AAH13" s="110">
        <f>12000/30</f>
        <v>400</v>
      </c>
      <c r="AAI13" s="12">
        <f t="shared" si="116"/>
        <v>12000</v>
      </c>
      <c r="AAJ13" s="11"/>
      <c r="AAK13" s="12">
        <f t="shared" si="240"/>
        <v>0</v>
      </c>
      <c r="AAM13" s="30">
        <v>1</v>
      </c>
      <c r="AAN13" s="103">
        <v>7000</v>
      </c>
      <c r="AAO13" s="12">
        <f t="shared" si="117"/>
        <v>7000</v>
      </c>
      <c r="AAP13" s="11"/>
      <c r="AAQ13" s="12">
        <f t="shared" si="241"/>
        <v>0</v>
      </c>
      <c r="AAS13" s="1"/>
      <c r="AAT13" s="3"/>
      <c r="AAU13" s="12">
        <f t="shared" si="118"/>
        <v>0</v>
      </c>
      <c r="AAV13" s="11"/>
      <c r="AAW13" s="12">
        <f t="shared" si="242"/>
        <v>0</v>
      </c>
      <c r="AAY13" s="1"/>
      <c r="AAZ13" s="3"/>
      <c r="ABA13" s="12">
        <f t="shared" si="119"/>
        <v>0</v>
      </c>
      <c r="ABB13" s="11"/>
      <c r="ABC13" s="12">
        <f t="shared" si="243"/>
        <v>0</v>
      </c>
      <c r="ABE13" s="30">
        <v>1</v>
      </c>
      <c r="ABF13" s="115">
        <v>17500</v>
      </c>
      <c r="ABG13" s="12">
        <f t="shared" si="120"/>
        <v>17500</v>
      </c>
      <c r="ABH13" s="11"/>
      <c r="ABI13" s="12">
        <f t="shared" si="244"/>
        <v>0</v>
      </c>
      <c r="ABK13" s="30">
        <v>5</v>
      </c>
      <c r="ABL13" s="116">
        <f>119750/5</f>
        <v>23950</v>
      </c>
      <c r="ABM13" s="12">
        <f t="shared" si="121"/>
        <v>119750</v>
      </c>
      <c r="ABN13" s="11"/>
      <c r="ABO13" s="12">
        <f t="shared" si="245"/>
        <v>0</v>
      </c>
      <c r="ABQ13" s="1"/>
      <c r="ABR13" s="3"/>
      <c r="ABS13" s="12">
        <f t="shared" si="122"/>
        <v>0</v>
      </c>
      <c r="ABT13" s="11"/>
      <c r="ABU13" s="12">
        <f t="shared" si="246"/>
        <v>0</v>
      </c>
      <c r="ABW13" s="1"/>
      <c r="ABX13" s="3"/>
      <c r="ABY13" s="12">
        <f t="shared" si="123"/>
        <v>0</v>
      </c>
      <c r="ABZ13" s="11"/>
      <c r="ACA13" s="12">
        <f t="shared" si="247"/>
        <v>0</v>
      </c>
      <c r="ACC13" s="1"/>
      <c r="ACD13" s="3"/>
      <c r="ACE13" s="12">
        <f t="shared" si="124"/>
        <v>0</v>
      </c>
      <c r="ACF13" s="11"/>
      <c r="ACG13" s="12">
        <f t="shared" si="248"/>
        <v>0</v>
      </c>
      <c r="ACI13" s="1"/>
      <c r="ACJ13" s="3"/>
      <c r="ACK13" s="12">
        <f t="shared" si="125"/>
        <v>0</v>
      </c>
      <c r="ACL13" s="11"/>
      <c r="ACM13" s="12">
        <f t="shared" si="249"/>
        <v>0</v>
      </c>
      <c r="ACO13" s="1"/>
      <c r="ACP13" s="3"/>
      <c r="ACQ13" s="12">
        <f t="shared" si="126"/>
        <v>0</v>
      </c>
      <c r="ACR13" s="11"/>
      <c r="ACS13" s="12">
        <f t="shared" si="250"/>
        <v>0</v>
      </c>
      <c r="ACU13" s="1"/>
      <c r="ACV13" s="3"/>
      <c r="ACW13" s="12">
        <f t="shared" si="127"/>
        <v>0</v>
      </c>
      <c r="ACX13" s="11"/>
      <c r="ACY13" s="12">
        <f t="shared" si="251"/>
        <v>0</v>
      </c>
      <c r="ADA13" s="1"/>
      <c r="ADB13" s="3"/>
      <c r="ADC13" s="12">
        <f t="shared" si="128"/>
        <v>0</v>
      </c>
      <c r="ADD13" s="11"/>
      <c r="ADE13" s="12">
        <f t="shared" si="252"/>
        <v>0</v>
      </c>
      <c r="ADG13" s="1"/>
      <c r="ADH13" s="3"/>
      <c r="ADI13" s="12">
        <f t="shared" si="129"/>
        <v>0</v>
      </c>
      <c r="ADJ13" s="11"/>
      <c r="ADK13" s="12">
        <f t="shared" si="253"/>
        <v>0</v>
      </c>
    </row>
    <row r="14" spans="1:791" x14ac:dyDescent="0.25">
      <c r="A14" s="25"/>
      <c r="B14" s="1"/>
      <c r="C14" s="3"/>
      <c r="D14" s="12">
        <f t="shared" si="130"/>
        <v>0</v>
      </c>
      <c r="E14" s="11"/>
      <c r="F14" s="12">
        <f>+D14*E14</f>
        <v>0</v>
      </c>
      <c r="G14" s="24"/>
      <c r="H14" s="1"/>
      <c r="I14" s="3"/>
      <c r="J14" s="12">
        <f t="shared" si="0"/>
        <v>0</v>
      </c>
      <c r="K14" s="11"/>
      <c r="L14" s="12">
        <f>+J14*K14</f>
        <v>0</v>
      </c>
      <c r="M14" s="24">
        <f>SUM(J14+L14)</f>
        <v>0</v>
      </c>
      <c r="N14" s="1"/>
      <c r="O14" s="3"/>
      <c r="P14" s="12">
        <f t="shared" si="1"/>
        <v>0</v>
      </c>
      <c r="Q14" s="11"/>
      <c r="R14" s="12">
        <f>+P14*Q14</f>
        <v>0</v>
      </c>
      <c r="S14" s="24">
        <f>SUM(P14+R14)</f>
        <v>0</v>
      </c>
      <c r="T14" s="1"/>
      <c r="U14" s="3"/>
      <c r="V14" s="12">
        <f t="shared" si="2"/>
        <v>0</v>
      </c>
      <c r="W14" s="11"/>
      <c r="X14" s="12">
        <f>+V14*W14</f>
        <v>0</v>
      </c>
      <c r="Y14" s="24"/>
      <c r="Z14" s="1"/>
      <c r="AA14" s="3"/>
      <c r="AB14" s="12">
        <f t="shared" si="3"/>
        <v>0</v>
      </c>
      <c r="AC14" s="11"/>
      <c r="AD14" s="12">
        <f>+AB14*AC14</f>
        <v>0</v>
      </c>
      <c r="AE14" s="24"/>
      <c r="AF14" s="1"/>
      <c r="AG14" s="3"/>
      <c r="AH14" s="12">
        <f t="shared" si="4"/>
        <v>0</v>
      </c>
      <c r="AI14" s="11"/>
      <c r="AJ14" s="12">
        <f>+AH14*AI14</f>
        <v>0</v>
      </c>
      <c r="AK14" s="24">
        <f>SUM(AH14+AJ14)</f>
        <v>0</v>
      </c>
      <c r="AL14" s="1"/>
      <c r="AM14" s="3"/>
      <c r="AN14" s="12">
        <f t="shared" si="5"/>
        <v>0</v>
      </c>
      <c r="AO14" s="11"/>
      <c r="AP14" s="12">
        <f>+AN14*AO14</f>
        <v>0</v>
      </c>
      <c r="AQ14" s="24"/>
      <c r="AR14" s="1"/>
      <c r="AS14" s="3"/>
      <c r="AT14" s="12">
        <f t="shared" si="6"/>
        <v>0</v>
      </c>
      <c r="AU14" s="11"/>
      <c r="AV14" s="12">
        <f>+AT14*AU14</f>
        <v>0</v>
      </c>
      <c r="AW14" s="24"/>
      <c r="AX14" s="1"/>
      <c r="AY14" s="3"/>
      <c r="AZ14" s="12">
        <f t="shared" si="7"/>
        <v>0</v>
      </c>
      <c r="BA14" s="11"/>
      <c r="BB14" s="12">
        <f>+AZ14*BA14</f>
        <v>0</v>
      </c>
      <c r="BC14" s="24"/>
      <c r="BD14" s="1"/>
      <c r="BE14" s="3"/>
      <c r="BF14" s="12">
        <f t="shared" si="8"/>
        <v>0</v>
      </c>
      <c r="BG14" s="11"/>
      <c r="BH14" s="12">
        <f>+BF14*BG14</f>
        <v>0</v>
      </c>
      <c r="BI14" s="24">
        <f>SUM(BF14+BH14)</f>
        <v>0</v>
      </c>
      <c r="BJ14" s="1"/>
      <c r="BK14" s="3"/>
      <c r="BL14" s="12">
        <f t="shared" si="9"/>
        <v>0</v>
      </c>
      <c r="BM14" s="11"/>
      <c r="BN14" s="12">
        <f>+BL14*BM14</f>
        <v>0</v>
      </c>
      <c r="BO14" s="24"/>
      <c r="BP14" s="1"/>
      <c r="BQ14" s="3"/>
      <c r="BR14" s="12">
        <f t="shared" si="10"/>
        <v>0</v>
      </c>
      <c r="BS14" s="11"/>
      <c r="BT14" s="12">
        <f>+BR14*BS14</f>
        <v>0</v>
      </c>
      <c r="BU14" s="24"/>
      <c r="BV14" s="1"/>
      <c r="BW14" s="3"/>
      <c r="BX14" s="12">
        <f t="shared" si="11"/>
        <v>0</v>
      </c>
      <c r="BY14" s="11"/>
      <c r="BZ14" s="12">
        <f>+BX14*BY14</f>
        <v>0</v>
      </c>
      <c r="CA14" s="24">
        <f>SUM(BX14+BZ14)</f>
        <v>0</v>
      </c>
      <c r="CB14" s="1"/>
      <c r="CC14" s="3"/>
      <c r="CD14" s="12">
        <f t="shared" si="12"/>
        <v>0</v>
      </c>
      <c r="CE14" s="11"/>
      <c r="CF14" s="12">
        <f>+CD14*CE14</f>
        <v>0</v>
      </c>
      <c r="CG14" s="24">
        <f>SUM(CD14+CF14)</f>
        <v>0</v>
      </c>
      <c r="CH14" s="1"/>
      <c r="CI14" s="3"/>
      <c r="CJ14" s="12">
        <f t="shared" si="13"/>
        <v>0</v>
      </c>
      <c r="CK14" s="11"/>
      <c r="CL14" s="12">
        <f>+CJ14*CK14</f>
        <v>0</v>
      </c>
      <c r="CM14" s="24">
        <f>SUM(CJ14+CL14)</f>
        <v>0</v>
      </c>
      <c r="CN14" s="1"/>
      <c r="CO14" s="3"/>
      <c r="CP14" s="12">
        <f t="shared" si="14"/>
        <v>0</v>
      </c>
      <c r="CQ14" s="11"/>
      <c r="CR14" s="12">
        <f>+CP14*CQ14</f>
        <v>0</v>
      </c>
      <c r="CS14" s="24"/>
      <c r="CT14" s="1"/>
      <c r="CU14" s="3"/>
      <c r="CV14" s="12">
        <f t="shared" si="15"/>
        <v>0</v>
      </c>
      <c r="CW14" s="11"/>
      <c r="CX14" s="12">
        <f>+CV14*CW14</f>
        <v>0</v>
      </c>
      <c r="CY14" s="24">
        <f>SUM(CV14+CX14)</f>
        <v>0</v>
      </c>
      <c r="CZ14" s="28">
        <v>2</v>
      </c>
      <c r="DA14" s="54">
        <f>126800/2</f>
        <v>63400</v>
      </c>
      <c r="DB14" s="12">
        <f t="shared" si="16"/>
        <v>126800</v>
      </c>
      <c r="DC14" s="11"/>
      <c r="DD14" s="12">
        <f>+DB14*DC14</f>
        <v>0</v>
      </c>
      <c r="DE14" s="24"/>
      <c r="DF14" s="1"/>
      <c r="DG14" s="3"/>
      <c r="DH14" s="12">
        <f t="shared" si="17"/>
        <v>0</v>
      </c>
      <c r="DI14" s="11"/>
      <c r="DJ14" s="12">
        <f>+DH14*DI14</f>
        <v>0</v>
      </c>
      <c r="DK14" s="24"/>
      <c r="DL14" s="1"/>
      <c r="DM14" s="3"/>
      <c r="DN14" s="12">
        <f t="shared" si="18"/>
        <v>0</v>
      </c>
      <c r="DO14" s="11"/>
      <c r="DP14" s="12">
        <f>+DN14*DO14</f>
        <v>0</v>
      </c>
      <c r="DQ14" s="24"/>
      <c r="DR14" s="1"/>
      <c r="DS14" s="3"/>
      <c r="DT14" s="12">
        <f t="shared" si="19"/>
        <v>0</v>
      </c>
      <c r="DU14" s="11"/>
      <c r="DV14" s="12">
        <f>+DT14*DU14</f>
        <v>0</v>
      </c>
      <c r="DW14" s="24"/>
      <c r="DX14" s="1"/>
      <c r="DY14" s="3"/>
      <c r="DZ14" s="12">
        <f t="shared" si="20"/>
        <v>0</v>
      </c>
      <c r="EA14" s="11"/>
      <c r="EB14" s="12">
        <f>+DZ14*EA14</f>
        <v>0</v>
      </c>
      <c r="EC14" s="24">
        <f>SUM(DZ14+EB14)</f>
        <v>0</v>
      </c>
      <c r="EE14" s="1"/>
      <c r="EF14" s="3"/>
      <c r="EG14" s="12">
        <f t="shared" si="21"/>
        <v>0</v>
      </c>
      <c r="EH14" s="11"/>
      <c r="EI14" s="12">
        <f>+EG14*EH14</f>
        <v>0</v>
      </c>
      <c r="EK14" s="1"/>
      <c r="EL14" s="3"/>
      <c r="EM14" s="12">
        <f t="shared" si="22"/>
        <v>0</v>
      </c>
      <c r="EN14" s="11"/>
      <c r="EO14" s="12">
        <f>+EM14*EN14</f>
        <v>0</v>
      </c>
      <c r="EQ14" s="1"/>
      <c r="ER14" s="3"/>
      <c r="ES14" s="12">
        <f t="shared" si="23"/>
        <v>0</v>
      </c>
      <c r="ET14" s="11"/>
      <c r="EU14" s="12">
        <f>+ES14*ET14</f>
        <v>0</v>
      </c>
      <c r="EW14" s="1"/>
      <c r="EX14" s="3"/>
      <c r="EY14" s="12">
        <f t="shared" si="24"/>
        <v>0</v>
      </c>
      <c r="EZ14" s="11"/>
      <c r="FA14" s="12">
        <f>+EY14*EZ14</f>
        <v>0</v>
      </c>
      <c r="FC14" s="1"/>
      <c r="FD14" s="3"/>
      <c r="FE14" s="12">
        <f t="shared" si="25"/>
        <v>0</v>
      </c>
      <c r="FF14" s="11"/>
      <c r="FG14" s="12">
        <f>+FE14*FF14</f>
        <v>0</v>
      </c>
      <c r="FI14" s="1"/>
      <c r="FJ14" s="3"/>
      <c r="FK14" s="12">
        <f t="shared" si="26"/>
        <v>0</v>
      </c>
      <c r="FL14" s="11"/>
      <c r="FM14" s="12">
        <f>+FK14*FL14</f>
        <v>0</v>
      </c>
      <c r="FO14" s="1"/>
      <c r="FP14" s="3"/>
      <c r="FQ14" s="12">
        <f t="shared" si="27"/>
        <v>0</v>
      </c>
      <c r="FR14" s="11"/>
      <c r="FS14" s="12">
        <f>+FQ14*FR14</f>
        <v>0</v>
      </c>
      <c r="FT14" s="24">
        <f>SUM(FQ14+FS14)</f>
        <v>0</v>
      </c>
      <c r="FU14" s="1"/>
      <c r="FV14" s="3"/>
      <c r="FW14" s="12">
        <f t="shared" si="28"/>
        <v>0</v>
      </c>
      <c r="FX14" s="11"/>
      <c r="FY14" s="12">
        <f>+FW14*FX14</f>
        <v>0</v>
      </c>
      <c r="FZ14" s="24"/>
      <c r="GA14" s="1"/>
      <c r="GB14" s="3"/>
      <c r="GC14" s="12">
        <f t="shared" si="29"/>
        <v>0</v>
      </c>
      <c r="GD14" s="11"/>
      <c r="GE14" s="12">
        <f>+GC14*GD14</f>
        <v>0</v>
      </c>
      <c r="GF14" s="24"/>
      <c r="GG14" s="1"/>
      <c r="GH14" s="3"/>
      <c r="GI14" s="12">
        <f t="shared" si="30"/>
        <v>0</v>
      </c>
      <c r="GJ14" s="11"/>
      <c r="GK14" s="12">
        <f>+GI14*GJ14</f>
        <v>0</v>
      </c>
      <c r="GL14" s="24"/>
      <c r="GM14" s="1"/>
      <c r="GN14" s="3"/>
      <c r="GO14" s="12">
        <f t="shared" si="31"/>
        <v>0</v>
      </c>
      <c r="GP14" s="11"/>
      <c r="GQ14" s="12">
        <f>+GO14*GP14</f>
        <v>0</v>
      </c>
      <c r="GR14" s="24">
        <f>SUM(GO14+GQ14)</f>
        <v>0</v>
      </c>
      <c r="GS14" s="1"/>
      <c r="GT14" s="3"/>
      <c r="GU14" s="12">
        <f t="shared" si="32"/>
        <v>0</v>
      </c>
      <c r="GV14" s="11"/>
      <c r="GW14" s="12">
        <f>+GU14*GV14</f>
        <v>0</v>
      </c>
      <c r="GX14" s="24"/>
      <c r="GY14" s="1"/>
      <c r="GZ14" s="3"/>
      <c r="HA14" s="12">
        <f t="shared" si="33"/>
        <v>0</v>
      </c>
      <c r="HB14" s="11"/>
      <c r="HC14" s="12">
        <f>+HA14*HB14</f>
        <v>0</v>
      </c>
      <c r="HD14" s="24"/>
      <c r="HE14" s="1"/>
      <c r="HF14" s="3"/>
      <c r="HG14" s="12">
        <f t="shared" si="34"/>
        <v>0</v>
      </c>
      <c r="HH14" s="11"/>
      <c r="HI14" s="12">
        <f>+HG14*HH14</f>
        <v>0</v>
      </c>
      <c r="HJ14" s="24"/>
      <c r="HK14" s="1"/>
      <c r="HL14" s="3"/>
      <c r="HM14" s="12">
        <f t="shared" si="35"/>
        <v>0</v>
      </c>
      <c r="HN14" s="11"/>
      <c r="HO14" s="12">
        <f>+HM14*HN14</f>
        <v>0</v>
      </c>
      <c r="HP14" s="24"/>
      <c r="HQ14" s="1"/>
      <c r="HR14" s="3"/>
      <c r="HS14" s="12">
        <f t="shared" si="36"/>
        <v>0</v>
      </c>
      <c r="HT14" s="11"/>
      <c r="HU14" s="12">
        <f>+HS14*HT14</f>
        <v>0</v>
      </c>
      <c r="HV14" s="24">
        <f>SUM(HS14+HU14)</f>
        <v>0</v>
      </c>
      <c r="HW14" s="1"/>
      <c r="HX14" s="3"/>
      <c r="HY14" s="12">
        <f t="shared" si="37"/>
        <v>0</v>
      </c>
      <c r="HZ14" s="11"/>
      <c r="IA14" s="12">
        <f>+HY14*HZ14</f>
        <v>0</v>
      </c>
      <c r="IB14" s="24">
        <f>SUM(HY14+IA14)</f>
        <v>0</v>
      </c>
      <c r="IC14" s="1"/>
      <c r="ID14" s="3"/>
      <c r="IE14" s="12">
        <f t="shared" si="38"/>
        <v>0</v>
      </c>
      <c r="IF14" s="11"/>
      <c r="IG14" s="12">
        <f>+IE14*IF14</f>
        <v>0</v>
      </c>
      <c r="IH14" s="24"/>
      <c r="II14" s="1"/>
      <c r="IJ14" s="3"/>
      <c r="IK14" s="12">
        <f t="shared" si="39"/>
        <v>0</v>
      </c>
      <c r="IL14" s="11"/>
      <c r="IM14" s="12">
        <f>+IK14*IL14</f>
        <v>0</v>
      </c>
      <c r="IN14" s="24"/>
      <c r="IO14" s="1"/>
      <c r="IP14" s="3"/>
      <c r="IQ14" s="12">
        <f t="shared" si="40"/>
        <v>0</v>
      </c>
      <c r="IR14" s="11"/>
      <c r="IS14" s="12">
        <f>+IQ14*IR14</f>
        <v>0</v>
      </c>
      <c r="IT14" s="24"/>
      <c r="IU14" s="1"/>
      <c r="IV14" s="3"/>
      <c r="IW14" s="12">
        <f t="shared" si="41"/>
        <v>0</v>
      </c>
      <c r="IX14" s="11"/>
      <c r="IY14" s="12">
        <f>+IW14*IX14</f>
        <v>0</v>
      </c>
      <c r="IZ14" s="24"/>
      <c r="JA14" s="1"/>
      <c r="JB14" s="3"/>
      <c r="JC14" s="12">
        <f t="shared" si="42"/>
        <v>0</v>
      </c>
      <c r="JD14" s="11"/>
      <c r="JE14" s="12">
        <f>+JC14*JD14</f>
        <v>0</v>
      </c>
      <c r="JF14" s="24"/>
      <c r="JG14" s="1"/>
      <c r="JH14" s="3"/>
      <c r="JI14" s="12">
        <f t="shared" si="257"/>
        <v>0</v>
      </c>
      <c r="JJ14" s="11"/>
      <c r="JK14" s="12">
        <f>+JI14*JJ14</f>
        <v>0</v>
      </c>
      <c r="JL14" s="24">
        <f>SUM(JI14+JK14)</f>
        <v>0</v>
      </c>
      <c r="JM14" s="1"/>
      <c r="JN14" s="3"/>
      <c r="JO14" s="12">
        <f t="shared" si="44"/>
        <v>0</v>
      </c>
      <c r="JP14" s="11"/>
      <c r="JQ14" s="12">
        <f>+JO14*JP14</f>
        <v>0</v>
      </c>
      <c r="JR14" s="24"/>
      <c r="JS14" s="1"/>
      <c r="JT14" s="3"/>
      <c r="JU14" s="12">
        <f t="shared" si="45"/>
        <v>0</v>
      </c>
      <c r="JV14" s="11"/>
      <c r="JW14" s="12">
        <f>+JU14*JV14</f>
        <v>0</v>
      </c>
      <c r="JX14" s="24">
        <f>SUM(JU14+JW14)</f>
        <v>0</v>
      </c>
      <c r="JY14" s="1"/>
      <c r="JZ14" s="3"/>
      <c r="KA14" s="12">
        <f t="shared" si="46"/>
        <v>0</v>
      </c>
      <c r="KB14" s="11"/>
      <c r="KC14" s="12">
        <f>+KA14*KB14</f>
        <v>0</v>
      </c>
      <c r="KD14" s="24"/>
      <c r="KE14" s="1"/>
      <c r="KF14" s="3"/>
      <c r="KG14" s="12">
        <f t="shared" si="47"/>
        <v>0</v>
      </c>
      <c r="KH14" s="11"/>
      <c r="KI14" s="12">
        <f>+KG14*KH14</f>
        <v>0</v>
      </c>
      <c r="KJ14" s="24"/>
      <c r="KL14" s="1"/>
      <c r="KM14" s="3"/>
      <c r="KN14" s="12">
        <f t="shared" si="48"/>
        <v>0</v>
      </c>
      <c r="KO14" s="11"/>
      <c r="KP14" s="12">
        <f>+KN14*KO14</f>
        <v>0</v>
      </c>
      <c r="KR14" s="1"/>
      <c r="KS14" s="3"/>
      <c r="KT14" s="12">
        <f t="shared" si="49"/>
        <v>0</v>
      </c>
      <c r="KU14" s="11"/>
      <c r="KV14" s="12">
        <f>+KT14*KU14</f>
        <v>0</v>
      </c>
      <c r="KX14" s="1"/>
      <c r="KY14" s="3"/>
      <c r="KZ14" s="12">
        <f t="shared" si="50"/>
        <v>0</v>
      </c>
      <c r="LA14" s="11"/>
      <c r="LB14" s="12">
        <f>+KZ14*LA14</f>
        <v>0</v>
      </c>
      <c r="LD14" s="31">
        <v>2</v>
      </c>
      <c r="LE14" s="53">
        <f>100100/2</f>
        <v>50050</v>
      </c>
      <c r="LF14" s="12">
        <f t="shared" si="51"/>
        <v>100100</v>
      </c>
      <c r="LG14" s="11"/>
      <c r="LH14" s="12">
        <f>+LF14*LG14</f>
        <v>0</v>
      </c>
      <c r="LJ14" s="1"/>
      <c r="LK14" s="3"/>
      <c r="LL14" s="12">
        <f t="shared" si="52"/>
        <v>0</v>
      </c>
      <c r="LM14" s="11"/>
      <c r="LN14" s="12">
        <f>+LL14*LM14</f>
        <v>0</v>
      </c>
      <c r="LP14" s="1"/>
      <c r="LQ14" s="3"/>
      <c r="LR14" s="12">
        <f t="shared" si="53"/>
        <v>0</v>
      </c>
      <c r="LS14" s="11"/>
      <c r="LT14" s="12">
        <f>+LR14*LS14</f>
        <v>0</v>
      </c>
      <c r="LV14" s="1"/>
      <c r="LW14" s="3"/>
      <c r="LX14" s="12">
        <f t="shared" si="54"/>
        <v>0</v>
      </c>
      <c r="LY14" s="11"/>
      <c r="LZ14" s="12">
        <f>+LX14*LY14</f>
        <v>0</v>
      </c>
      <c r="MA14" s="24"/>
      <c r="MB14" s="1"/>
      <c r="MC14" s="3"/>
      <c r="MD14" s="12">
        <f t="shared" si="55"/>
        <v>0</v>
      </c>
      <c r="ME14" s="11"/>
      <c r="MF14" s="12">
        <f>+MD14*ME14</f>
        <v>0</v>
      </c>
      <c r="MG14" s="24"/>
      <c r="MH14" s="1"/>
      <c r="MI14" s="3"/>
      <c r="MJ14" s="12">
        <f t="shared" si="56"/>
        <v>0</v>
      </c>
      <c r="MK14" s="11"/>
      <c r="ML14" s="12">
        <f>+MJ14*MK14</f>
        <v>0</v>
      </c>
      <c r="MM14" s="24">
        <f>SUM(MJ14+ML14)</f>
        <v>0</v>
      </c>
      <c r="MO14" s="1"/>
      <c r="MP14" s="3"/>
      <c r="MQ14" s="12">
        <f t="shared" si="57"/>
        <v>0</v>
      </c>
      <c r="MR14" s="11"/>
      <c r="MS14" s="12">
        <f>+MQ14*MR14</f>
        <v>0</v>
      </c>
      <c r="MU14" s="1"/>
      <c r="MV14" s="3"/>
      <c r="MW14" s="12">
        <f t="shared" si="58"/>
        <v>0</v>
      </c>
      <c r="MX14" s="11"/>
      <c r="MY14" s="12">
        <f>+MW14*MX14</f>
        <v>0</v>
      </c>
      <c r="NA14" s="1"/>
      <c r="NB14" s="3"/>
      <c r="NC14" s="12">
        <f t="shared" si="59"/>
        <v>0</v>
      </c>
      <c r="ND14" s="11"/>
      <c r="NE14" s="12">
        <f>+NC14*ND14</f>
        <v>0</v>
      </c>
      <c r="NG14" s="1"/>
      <c r="NH14" s="3"/>
      <c r="NI14" s="12">
        <f t="shared" si="60"/>
        <v>0</v>
      </c>
      <c r="NJ14" s="11"/>
      <c r="NK14" s="12">
        <f>+NI14*NJ14</f>
        <v>0</v>
      </c>
      <c r="NM14" s="1"/>
      <c r="NN14" s="3"/>
      <c r="NO14" s="12">
        <f t="shared" si="61"/>
        <v>0</v>
      </c>
      <c r="NP14" s="11"/>
      <c r="NQ14" s="12">
        <f>+NO14*NP14</f>
        <v>0</v>
      </c>
      <c r="NS14" s="30">
        <v>1</v>
      </c>
      <c r="NT14" s="50">
        <v>6667</v>
      </c>
      <c r="NU14" s="12">
        <f t="shared" si="62"/>
        <v>6667</v>
      </c>
      <c r="NV14" s="11">
        <v>0.05</v>
      </c>
      <c r="NW14" s="12">
        <f>+NU14*NV14</f>
        <v>333.35</v>
      </c>
      <c r="NY14" s="1"/>
      <c r="NZ14" s="3"/>
      <c r="OA14" s="12">
        <f t="shared" si="63"/>
        <v>0</v>
      </c>
      <c r="OB14" s="11"/>
      <c r="OC14" s="12">
        <f>+OA14*OB14</f>
        <v>0</v>
      </c>
      <c r="OD14" s="24"/>
      <c r="OE14" s="30">
        <v>3</v>
      </c>
      <c r="OF14" s="74">
        <v>57983.199999999997</v>
      </c>
      <c r="OG14" s="12">
        <f t="shared" si="64"/>
        <v>173949.59999999998</v>
      </c>
      <c r="OH14" s="11">
        <v>0.19</v>
      </c>
      <c r="OI14" s="12">
        <f>+OG14*OH14</f>
        <v>33050.423999999999</v>
      </c>
      <c r="OJ14" s="24"/>
      <c r="OK14" s="1"/>
      <c r="OL14" s="3"/>
      <c r="OM14" s="12">
        <f t="shared" si="65"/>
        <v>0</v>
      </c>
      <c r="ON14" s="11"/>
      <c r="OO14" s="12">
        <f>+OM14*ON14</f>
        <v>0</v>
      </c>
      <c r="OP14" s="24"/>
      <c r="OQ14" s="1"/>
      <c r="OR14" s="3"/>
      <c r="OS14" s="12">
        <f t="shared" si="66"/>
        <v>0</v>
      </c>
      <c r="OT14" s="11"/>
      <c r="OU14" s="12">
        <f>+OS14*OT14</f>
        <v>0</v>
      </c>
      <c r="OV14" s="24"/>
      <c r="OW14" s="1"/>
      <c r="OX14" s="3"/>
      <c r="OY14" s="12">
        <f t="shared" si="67"/>
        <v>0</v>
      </c>
      <c r="OZ14" s="11"/>
      <c r="PA14" s="12">
        <f>+OY14*OZ14</f>
        <v>0</v>
      </c>
      <c r="PB14" s="24"/>
      <c r="PC14" s="1"/>
      <c r="PD14" s="3"/>
      <c r="PE14" s="12">
        <f t="shared" si="68"/>
        <v>0</v>
      </c>
      <c r="PF14" s="11"/>
      <c r="PG14" s="12">
        <f>+PE14*PF14</f>
        <v>0</v>
      </c>
      <c r="PH14" s="24"/>
      <c r="PI14" s="1"/>
      <c r="PJ14" s="3"/>
      <c r="PK14" s="12">
        <f t="shared" si="69"/>
        <v>0</v>
      </c>
      <c r="PL14" s="11"/>
      <c r="PM14" s="12">
        <f>+PK14*PL14</f>
        <v>0</v>
      </c>
      <c r="PN14" s="24"/>
      <c r="PO14" s="1"/>
      <c r="PP14" s="3"/>
      <c r="PQ14" s="12">
        <f t="shared" si="70"/>
        <v>0</v>
      </c>
      <c r="PR14" s="11"/>
      <c r="PS14" s="12">
        <f>+PQ14*PR14</f>
        <v>0</v>
      </c>
      <c r="PT14" s="24"/>
      <c r="PU14" s="1"/>
      <c r="PV14" s="3"/>
      <c r="PW14" s="12">
        <f t="shared" si="71"/>
        <v>0</v>
      </c>
      <c r="PX14" s="11"/>
      <c r="PY14" s="12">
        <f>+PW14*PX14</f>
        <v>0</v>
      </c>
      <c r="PZ14" s="24">
        <f>SUM(PW14+PY14)</f>
        <v>0</v>
      </c>
      <c r="QA14" s="1"/>
      <c r="QB14" s="3"/>
      <c r="QC14" s="12">
        <f t="shared" si="72"/>
        <v>0</v>
      </c>
      <c r="QD14" s="11"/>
      <c r="QE14" s="12">
        <f>+QC14*QD14</f>
        <v>0</v>
      </c>
      <c r="QF14" s="24">
        <f>SUM(QC14+QE14)</f>
        <v>0</v>
      </c>
      <c r="QG14" s="1"/>
      <c r="QH14" s="3"/>
      <c r="QI14" s="12">
        <f t="shared" si="73"/>
        <v>0</v>
      </c>
      <c r="QJ14" s="11"/>
      <c r="QK14" s="12">
        <f>+QI14*QJ14</f>
        <v>0</v>
      </c>
      <c r="QL14" s="24"/>
      <c r="QM14" s="1"/>
      <c r="QN14" s="3"/>
      <c r="QO14" s="12">
        <f t="shared" si="74"/>
        <v>0</v>
      </c>
      <c r="QP14" s="11"/>
      <c r="QQ14" s="12">
        <f>+QO14*QP14</f>
        <v>0</v>
      </c>
      <c r="QR14" s="24"/>
      <c r="QS14" s="1"/>
      <c r="QT14" s="3"/>
      <c r="QU14" s="12">
        <f t="shared" si="75"/>
        <v>0</v>
      </c>
      <c r="QV14" s="11"/>
      <c r="QW14" s="12">
        <f>+QU14*QV14</f>
        <v>0</v>
      </c>
      <c r="QX14" s="24"/>
      <c r="QY14" s="1"/>
      <c r="QZ14" s="3"/>
      <c r="RA14" s="12">
        <f t="shared" si="76"/>
        <v>0</v>
      </c>
      <c r="RB14" s="11"/>
      <c r="RC14" s="12">
        <f>+RA14*RB14</f>
        <v>0</v>
      </c>
      <c r="RD14" s="24"/>
      <c r="RE14" s="1"/>
      <c r="RF14" s="3"/>
      <c r="RG14" s="12">
        <f t="shared" si="77"/>
        <v>0</v>
      </c>
      <c r="RH14" s="11"/>
      <c r="RI14" s="12">
        <f>+RG14*RH14</f>
        <v>0</v>
      </c>
      <c r="RJ14" s="24"/>
      <c r="RK14" s="1"/>
      <c r="RL14" s="3"/>
      <c r="RM14" s="12">
        <f t="shared" si="78"/>
        <v>0</v>
      </c>
      <c r="RN14" s="11"/>
      <c r="RO14" s="12">
        <f>+RM14*RN14</f>
        <v>0</v>
      </c>
      <c r="RP14" s="24"/>
      <c r="RQ14" s="1"/>
      <c r="RR14" s="3"/>
      <c r="RS14" s="12">
        <f t="shared" si="261"/>
        <v>0</v>
      </c>
      <c r="RT14" s="11"/>
      <c r="RU14" s="12">
        <f>+RS14*RT14</f>
        <v>0</v>
      </c>
      <c r="RV14" s="24"/>
      <c r="RW14" s="1"/>
      <c r="RX14" s="3"/>
      <c r="RY14" s="12">
        <f t="shared" si="80"/>
        <v>0</v>
      </c>
      <c r="RZ14" s="11"/>
      <c r="SA14" s="12">
        <f>+RY14*RZ14</f>
        <v>0</v>
      </c>
      <c r="SB14" s="24">
        <f>SUM(RY14+SA14)</f>
        <v>0</v>
      </c>
      <c r="SC14" s="1"/>
      <c r="SD14" s="3"/>
      <c r="SE14" s="12">
        <f t="shared" si="81"/>
        <v>0</v>
      </c>
      <c r="SF14" s="11"/>
      <c r="SG14" s="12">
        <f>+SE14*SF14</f>
        <v>0</v>
      </c>
      <c r="SH14" s="24"/>
      <c r="SI14" s="1"/>
      <c r="SJ14" s="3"/>
      <c r="SK14" s="12">
        <f t="shared" si="82"/>
        <v>0</v>
      </c>
      <c r="SL14" s="11"/>
      <c r="SM14" s="12">
        <f>+SK14*SL14</f>
        <v>0</v>
      </c>
      <c r="SN14" s="24"/>
      <c r="SO14" s="1"/>
      <c r="SP14" s="3"/>
      <c r="SQ14" s="12">
        <f t="shared" si="83"/>
        <v>0</v>
      </c>
      <c r="SR14" s="11"/>
      <c r="SS14" s="12">
        <f>+SQ14*SR14</f>
        <v>0</v>
      </c>
      <c r="ST14" s="24"/>
      <c r="SV14" s="1"/>
      <c r="SW14" s="3"/>
      <c r="SX14" s="12">
        <f t="shared" si="84"/>
        <v>0</v>
      </c>
      <c r="SY14" s="11"/>
      <c r="SZ14" s="12">
        <f>+SX14*SY14</f>
        <v>0</v>
      </c>
      <c r="TB14" s="1"/>
      <c r="TC14" s="3"/>
      <c r="TD14" s="12">
        <f t="shared" si="85"/>
        <v>0</v>
      </c>
      <c r="TE14" s="11"/>
      <c r="TF14" s="12">
        <f>+TD14*TE14</f>
        <v>0</v>
      </c>
      <c r="TH14" s="1"/>
      <c r="TI14" s="3"/>
      <c r="TJ14" s="12">
        <f t="shared" si="86"/>
        <v>0</v>
      </c>
      <c r="TK14" s="11"/>
      <c r="TL14" s="12">
        <f>+TJ14*TK14</f>
        <v>0</v>
      </c>
      <c r="TN14" s="30">
        <v>2</v>
      </c>
      <c r="TO14" s="81">
        <f>11900/2</f>
        <v>5950</v>
      </c>
      <c r="TP14" s="12">
        <f t="shared" si="87"/>
        <v>11900</v>
      </c>
      <c r="TQ14" s="11"/>
      <c r="TR14" s="12">
        <f>+TP14*TQ14</f>
        <v>0</v>
      </c>
      <c r="TT14" s="1"/>
      <c r="TU14" s="3"/>
      <c r="TV14" s="12">
        <f t="shared" si="88"/>
        <v>0</v>
      </c>
      <c r="TW14" s="11"/>
      <c r="TX14" s="12">
        <f>+TV14*TW14</f>
        <v>0</v>
      </c>
      <c r="TZ14" s="1"/>
      <c r="UA14" s="3"/>
      <c r="UB14" s="12">
        <f t="shared" si="89"/>
        <v>0</v>
      </c>
      <c r="UC14" s="11"/>
      <c r="UD14" s="12">
        <f>+UB14*UC14</f>
        <v>0</v>
      </c>
      <c r="UF14" s="1"/>
      <c r="UG14" s="3"/>
      <c r="UH14" s="12">
        <f t="shared" si="90"/>
        <v>0</v>
      </c>
      <c r="UI14" s="11"/>
      <c r="UJ14" s="12">
        <f>+UH14*UI14</f>
        <v>0</v>
      </c>
      <c r="UK14" s="24">
        <f>SUM(UH14+UJ14)</f>
        <v>0</v>
      </c>
      <c r="UL14" s="1"/>
      <c r="UM14" s="3"/>
      <c r="UN14" s="12">
        <f t="shared" si="91"/>
        <v>0</v>
      </c>
      <c r="UO14" s="11"/>
      <c r="UP14" s="12">
        <f>+UN14*UO14</f>
        <v>0</v>
      </c>
      <c r="UQ14" s="24"/>
      <c r="UR14" s="1"/>
      <c r="US14" s="3"/>
      <c r="UT14" s="12">
        <f t="shared" si="92"/>
        <v>0</v>
      </c>
      <c r="UU14" s="11"/>
      <c r="UV14" s="12">
        <f>+UT14*UU14</f>
        <v>0</v>
      </c>
      <c r="UW14" s="24"/>
      <c r="UX14" s="1"/>
      <c r="UY14" s="3"/>
      <c r="UZ14" s="12">
        <f t="shared" si="93"/>
        <v>0</v>
      </c>
      <c r="VA14" s="11"/>
      <c r="VB14" s="12">
        <f>+UZ14*VA14</f>
        <v>0</v>
      </c>
      <c r="VC14" s="24"/>
      <c r="VE14" s="1"/>
      <c r="VF14" s="3"/>
      <c r="VG14" s="12">
        <f t="shared" si="94"/>
        <v>0</v>
      </c>
      <c r="VH14" s="11"/>
      <c r="VI14" s="12">
        <f>+VG14*VH14</f>
        <v>0</v>
      </c>
      <c r="VK14" s="1"/>
      <c r="VL14" s="3"/>
      <c r="VM14" s="12">
        <f t="shared" si="95"/>
        <v>0</v>
      </c>
      <c r="VN14" s="11"/>
      <c r="VO14" s="12">
        <f>+VM14*VN14</f>
        <v>0</v>
      </c>
      <c r="VQ14" s="1"/>
      <c r="VR14" s="3"/>
      <c r="VS14" s="12">
        <f t="shared" si="96"/>
        <v>0</v>
      </c>
      <c r="VT14" s="11"/>
      <c r="VU14" s="12">
        <f>+VS14*VT14</f>
        <v>0</v>
      </c>
      <c r="VW14" s="1"/>
      <c r="VX14" s="3"/>
      <c r="VY14" s="12">
        <f t="shared" si="97"/>
        <v>0</v>
      </c>
      <c r="VZ14" s="11"/>
      <c r="WA14" s="12">
        <f>+VY14*VZ14</f>
        <v>0</v>
      </c>
      <c r="WC14" s="1"/>
      <c r="WD14" s="3"/>
      <c r="WE14" s="12">
        <f t="shared" si="98"/>
        <v>0</v>
      </c>
      <c r="WF14" s="11"/>
      <c r="WG14" s="12">
        <f>+WE14*WF14</f>
        <v>0</v>
      </c>
      <c r="WI14" s="30">
        <v>10</v>
      </c>
      <c r="WJ14" s="94">
        <f>6000/10</f>
        <v>600</v>
      </c>
      <c r="WK14" s="12">
        <f t="shared" si="99"/>
        <v>6000</v>
      </c>
      <c r="WL14" s="11"/>
      <c r="WM14" s="12">
        <f>+WK14*WL14</f>
        <v>0</v>
      </c>
      <c r="WO14" s="1"/>
      <c r="WP14" s="3"/>
      <c r="WQ14" s="12">
        <f t="shared" si="100"/>
        <v>0</v>
      </c>
      <c r="WR14" s="11"/>
      <c r="WS14" s="12">
        <f>+WQ14*WR14</f>
        <v>0</v>
      </c>
      <c r="WU14" s="1"/>
      <c r="WV14" s="3"/>
      <c r="WW14" s="12">
        <f t="shared" si="101"/>
        <v>0</v>
      </c>
      <c r="WX14" s="11"/>
      <c r="WY14" s="12">
        <f>+WW14*WX14</f>
        <v>0</v>
      </c>
      <c r="XA14" s="1"/>
      <c r="XB14" s="3"/>
      <c r="XC14" s="12">
        <f t="shared" si="102"/>
        <v>0</v>
      </c>
      <c r="XD14" s="11"/>
      <c r="XE14" s="12">
        <f>+XC14*XD14</f>
        <v>0</v>
      </c>
      <c r="XG14" s="1"/>
      <c r="XH14" s="3"/>
      <c r="XI14" s="12">
        <f t="shared" si="103"/>
        <v>0</v>
      </c>
      <c r="XJ14" s="11"/>
      <c r="XK14" s="12">
        <f>+XI14*XJ14</f>
        <v>0</v>
      </c>
      <c r="XM14" s="1"/>
      <c r="XN14" s="3"/>
      <c r="XO14" s="12">
        <f t="shared" si="104"/>
        <v>0</v>
      </c>
      <c r="XP14" s="11"/>
      <c r="XQ14" s="12">
        <f>+XO14*XP14</f>
        <v>0</v>
      </c>
      <c r="XS14" s="1"/>
      <c r="XT14" s="3"/>
      <c r="XU14" s="12">
        <f t="shared" si="105"/>
        <v>0</v>
      </c>
      <c r="XV14" s="11"/>
      <c r="XW14" s="12">
        <f>+XU14*XV14</f>
        <v>0</v>
      </c>
      <c r="XY14" s="1"/>
      <c r="XZ14" s="3"/>
      <c r="YA14" s="12">
        <f t="shared" si="106"/>
        <v>0</v>
      </c>
      <c r="YB14" s="11"/>
      <c r="YC14" s="12">
        <f>+YA14*YB14</f>
        <v>0</v>
      </c>
      <c r="YE14" s="30">
        <v>1</v>
      </c>
      <c r="YF14" s="96">
        <v>286350</v>
      </c>
      <c r="YG14" s="12">
        <f t="shared" si="107"/>
        <v>286350</v>
      </c>
      <c r="YH14" s="11"/>
      <c r="YI14" s="12">
        <f>+YG14*YH14</f>
        <v>0</v>
      </c>
      <c r="YK14" s="1"/>
      <c r="YL14" s="3"/>
      <c r="YM14" s="12">
        <f t="shared" si="108"/>
        <v>0</v>
      </c>
      <c r="YN14" s="11"/>
      <c r="YO14" s="12">
        <f>+YM14*YN14</f>
        <v>0</v>
      </c>
      <c r="YQ14" s="1"/>
      <c r="YR14" s="3"/>
      <c r="YS14" s="12">
        <f t="shared" si="109"/>
        <v>0</v>
      </c>
      <c r="YT14" s="11"/>
      <c r="YU14" s="12">
        <f>+YS14*YT14</f>
        <v>0</v>
      </c>
      <c r="YW14" s="1"/>
      <c r="YX14" s="3"/>
      <c r="YY14" s="12">
        <f t="shared" si="110"/>
        <v>0</v>
      </c>
      <c r="YZ14" s="11"/>
      <c r="ZA14" s="12">
        <f>+YY14*YZ14</f>
        <v>0</v>
      </c>
      <c r="ZC14" s="1"/>
      <c r="ZD14" s="3"/>
      <c r="ZE14" s="12">
        <f t="shared" si="111"/>
        <v>0</v>
      </c>
      <c r="ZF14" s="11"/>
      <c r="ZG14" s="12">
        <f>+ZE14*ZF14</f>
        <v>0</v>
      </c>
      <c r="ZI14" s="1"/>
      <c r="ZJ14" s="3"/>
      <c r="ZK14" s="12">
        <f t="shared" si="112"/>
        <v>0</v>
      </c>
      <c r="ZL14" s="11"/>
      <c r="ZM14" s="12">
        <f>+ZK14*ZL14</f>
        <v>0</v>
      </c>
      <c r="ZO14" s="1"/>
      <c r="ZP14" s="3"/>
      <c r="ZQ14" s="12">
        <f t="shared" si="113"/>
        <v>0</v>
      </c>
      <c r="ZR14" s="11"/>
      <c r="ZS14" s="12">
        <f>+ZQ14*ZR14</f>
        <v>0</v>
      </c>
      <c r="ZU14" s="30">
        <v>1</v>
      </c>
      <c r="ZV14" s="108">
        <v>18400</v>
      </c>
      <c r="ZW14" s="12">
        <f t="shared" si="114"/>
        <v>18400</v>
      </c>
      <c r="ZX14" s="11"/>
      <c r="ZY14" s="12">
        <f>+ZW14*ZX14</f>
        <v>0</v>
      </c>
      <c r="AAA14" s="1"/>
      <c r="AAB14" s="3"/>
      <c r="AAC14" s="12">
        <f t="shared" si="115"/>
        <v>0</v>
      </c>
      <c r="AAD14" s="11"/>
      <c r="AAE14" s="12">
        <f>+AAC14*AAD14</f>
        <v>0</v>
      </c>
      <c r="AAG14" s="30">
        <v>1</v>
      </c>
      <c r="AAH14" s="110">
        <v>32700</v>
      </c>
      <c r="AAI14" s="12">
        <f t="shared" si="116"/>
        <v>32700</v>
      </c>
      <c r="AAJ14" s="11"/>
      <c r="AAK14" s="12">
        <f>+AAI14*AAJ14</f>
        <v>0</v>
      </c>
      <c r="AAM14" s="1"/>
      <c r="AAN14" s="3"/>
      <c r="AAO14" s="12">
        <f t="shared" si="117"/>
        <v>0</v>
      </c>
      <c r="AAP14" s="11"/>
      <c r="AAQ14" s="12">
        <f>+AAO14*AAP14</f>
        <v>0</v>
      </c>
      <c r="AAS14" s="1"/>
      <c r="AAT14" s="3"/>
      <c r="AAU14" s="12">
        <f t="shared" si="118"/>
        <v>0</v>
      </c>
      <c r="AAV14" s="11"/>
      <c r="AAW14" s="12">
        <f>+AAU14*AAV14</f>
        <v>0</v>
      </c>
      <c r="AAY14" s="1"/>
      <c r="AAZ14" s="3"/>
      <c r="ABA14" s="12">
        <f t="shared" si="119"/>
        <v>0</v>
      </c>
      <c r="ABB14" s="11"/>
      <c r="ABC14" s="12">
        <f>+ABA14*ABB14</f>
        <v>0</v>
      </c>
      <c r="ABE14" s="1"/>
      <c r="ABF14" s="3"/>
      <c r="ABG14" s="12">
        <f t="shared" si="120"/>
        <v>0</v>
      </c>
      <c r="ABH14" s="11"/>
      <c r="ABI14" s="12">
        <f>+ABG14*ABH14</f>
        <v>0</v>
      </c>
      <c r="ABK14" s="30">
        <v>1</v>
      </c>
      <c r="ABL14" s="116">
        <v>27250</v>
      </c>
      <c r="ABM14" s="12">
        <f t="shared" si="121"/>
        <v>27250</v>
      </c>
      <c r="ABN14" s="11"/>
      <c r="ABO14" s="12">
        <f>+ABM14*ABN14</f>
        <v>0</v>
      </c>
      <c r="ABQ14" s="1"/>
      <c r="ABR14" s="3"/>
      <c r="ABS14" s="12">
        <f t="shared" si="122"/>
        <v>0</v>
      </c>
      <c r="ABT14" s="11"/>
      <c r="ABU14" s="12">
        <f>+ABS14*ABT14</f>
        <v>0</v>
      </c>
      <c r="ABW14" s="1"/>
      <c r="ABX14" s="3"/>
      <c r="ABY14" s="12">
        <f t="shared" si="123"/>
        <v>0</v>
      </c>
      <c r="ABZ14" s="11"/>
      <c r="ACA14" s="12">
        <f>+ABY14*ABZ14</f>
        <v>0</v>
      </c>
      <c r="ACC14" s="1"/>
      <c r="ACD14" s="3"/>
      <c r="ACE14" s="12">
        <f t="shared" si="124"/>
        <v>0</v>
      </c>
      <c r="ACF14" s="11"/>
      <c r="ACG14" s="12">
        <f>+ACE14*ACF14</f>
        <v>0</v>
      </c>
      <c r="ACI14" s="1"/>
      <c r="ACJ14" s="3"/>
      <c r="ACK14" s="12">
        <f t="shared" si="125"/>
        <v>0</v>
      </c>
      <c r="ACL14" s="11"/>
      <c r="ACM14" s="12">
        <f>+ACK14*ACL14</f>
        <v>0</v>
      </c>
      <c r="ACO14" s="1"/>
      <c r="ACP14" s="3"/>
      <c r="ACQ14" s="12">
        <f t="shared" si="126"/>
        <v>0</v>
      </c>
      <c r="ACR14" s="11"/>
      <c r="ACS14" s="12">
        <f>+ACQ14*ACR14</f>
        <v>0</v>
      </c>
      <c r="ACU14" s="1"/>
      <c r="ACV14" s="3"/>
      <c r="ACW14" s="12">
        <f t="shared" si="127"/>
        <v>0</v>
      </c>
      <c r="ACX14" s="11"/>
      <c r="ACY14" s="12">
        <f>+ACW14*ACX14</f>
        <v>0</v>
      </c>
      <c r="ADA14" s="1"/>
      <c r="ADB14" s="3"/>
      <c r="ADC14" s="12">
        <f t="shared" si="128"/>
        <v>0</v>
      </c>
      <c r="ADD14" s="11"/>
      <c r="ADE14" s="12">
        <f>+ADC14*ADD14</f>
        <v>0</v>
      </c>
      <c r="ADG14" s="1"/>
      <c r="ADH14" s="3"/>
      <c r="ADI14" s="12">
        <f t="shared" si="129"/>
        <v>0</v>
      </c>
      <c r="ADJ14" s="11"/>
      <c r="ADK14" s="12">
        <f>+ADI14*ADJ14</f>
        <v>0</v>
      </c>
    </row>
    <row r="15" spans="1:791" x14ac:dyDescent="0.25">
      <c r="A15" s="25"/>
      <c r="B15" s="1"/>
      <c r="C15" s="3"/>
      <c r="D15" s="12">
        <f t="shared" si="130"/>
        <v>0</v>
      </c>
      <c r="E15" s="11"/>
      <c r="F15" s="12">
        <f t="shared" si="131"/>
        <v>0</v>
      </c>
      <c r="G15" s="25"/>
      <c r="H15" s="1"/>
      <c r="I15" s="3"/>
      <c r="J15" s="12">
        <f t="shared" si="0"/>
        <v>0</v>
      </c>
      <c r="K15" s="11"/>
      <c r="L15" s="12">
        <f t="shared" si="132"/>
        <v>0</v>
      </c>
      <c r="M15" s="25"/>
      <c r="N15" s="1"/>
      <c r="O15" s="3"/>
      <c r="P15" s="12">
        <f t="shared" si="1"/>
        <v>0</v>
      </c>
      <c r="Q15" s="11"/>
      <c r="R15" s="12">
        <f t="shared" ref="R15:R34" si="264">+P15*Q15</f>
        <v>0</v>
      </c>
      <c r="S15" s="25"/>
      <c r="T15" s="1"/>
      <c r="U15" s="3"/>
      <c r="V15" s="12">
        <f t="shared" si="2"/>
        <v>0</v>
      </c>
      <c r="W15" s="11"/>
      <c r="X15" s="12">
        <f t="shared" ref="X15:X34" si="265">+V15*W15</f>
        <v>0</v>
      </c>
      <c r="Y15" s="25"/>
      <c r="Z15" s="1"/>
      <c r="AA15" s="3"/>
      <c r="AB15" s="12">
        <f t="shared" si="3"/>
        <v>0</v>
      </c>
      <c r="AC15" s="11"/>
      <c r="AD15" s="12">
        <f t="shared" ref="AD15:AD34" si="266">+AB15*AC15</f>
        <v>0</v>
      </c>
      <c r="AE15" s="25"/>
      <c r="AF15" s="1"/>
      <c r="AG15" s="3"/>
      <c r="AH15" s="12">
        <f t="shared" si="4"/>
        <v>0</v>
      </c>
      <c r="AI15" s="11"/>
      <c r="AJ15" s="12">
        <f t="shared" ref="AJ15:AJ34" si="267">+AH15*AI15</f>
        <v>0</v>
      </c>
      <c r="AK15" s="25"/>
      <c r="AL15" s="1"/>
      <c r="AM15" s="3"/>
      <c r="AN15" s="12">
        <f t="shared" si="5"/>
        <v>0</v>
      </c>
      <c r="AO15" s="11"/>
      <c r="AP15" s="12">
        <f t="shared" ref="AP15:AP34" si="268">+AN15*AO15</f>
        <v>0</v>
      </c>
      <c r="AQ15" s="25"/>
      <c r="AR15" s="1"/>
      <c r="AS15" s="3"/>
      <c r="AT15" s="12">
        <f t="shared" si="6"/>
        <v>0</v>
      </c>
      <c r="AU15" s="11"/>
      <c r="AV15" s="12">
        <f t="shared" ref="AV15:AV34" si="269">+AT15*AU15</f>
        <v>0</v>
      </c>
      <c r="AW15" s="25"/>
      <c r="AX15" s="1"/>
      <c r="AY15" s="3"/>
      <c r="AZ15" s="12">
        <f t="shared" si="7"/>
        <v>0</v>
      </c>
      <c r="BA15" s="11"/>
      <c r="BB15" s="12">
        <f t="shared" ref="BB15:BB34" si="270">+AZ15*BA15</f>
        <v>0</v>
      </c>
      <c r="BC15" s="25"/>
      <c r="BD15" s="1"/>
      <c r="BE15" s="3"/>
      <c r="BF15" s="12">
        <f t="shared" si="8"/>
        <v>0</v>
      </c>
      <c r="BG15" s="11"/>
      <c r="BH15" s="12">
        <f t="shared" ref="BH15:BH34" si="271">+BF15*BG15</f>
        <v>0</v>
      </c>
      <c r="BI15" s="25"/>
      <c r="BJ15" s="1"/>
      <c r="BK15" s="3"/>
      <c r="BL15" s="12">
        <f t="shared" si="9"/>
        <v>0</v>
      </c>
      <c r="BM15" s="11"/>
      <c r="BN15" s="12">
        <f t="shared" ref="BN15:BN34" si="272">+BL15*BM15</f>
        <v>0</v>
      </c>
      <c r="BO15" s="25"/>
      <c r="BP15" s="1"/>
      <c r="BQ15" s="3"/>
      <c r="BR15" s="12">
        <f t="shared" si="10"/>
        <v>0</v>
      </c>
      <c r="BS15" s="11"/>
      <c r="BT15" s="12">
        <f t="shared" ref="BT15:BT34" si="273">+BR15*BS15</f>
        <v>0</v>
      </c>
      <c r="BU15" s="25"/>
      <c r="BV15" s="1"/>
      <c r="BW15" s="3"/>
      <c r="BX15" s="12">
        <f t="shared" si="11"/>
        <v>0</v>
      </c>
      <c r="BY15" s="11"/>
      <c r="BZ15" s="12">
        <f t="shared" ref="BZ15:BZ34" si="274">+BX15*BY15</f>
        <v>0</v>
      </c>
      <c r="CA15" s="25"/>
      <c r="CB15" s="1"/>
      <c r="CC15" s="3"/>
      <c r="CD15" s="12">
        <f t="shared" si="12"/>
        <v>0</v>
      </c>
      <c r="CE15" s="11"/>
      <c r="CF15" s="12">
        <f t="shared" ref="CF15:CF34" si="275">+CD15*CE15</f>
        <v>0</v>
      </c>
      <c r="CG15" s="25"/>
      <c r="CH15" s="1"/>
      <c r="CI15" s="3"/>
      <c r="CJ15" s="12">
        <f t="shared" si="13"/>
        <v>0</v>
      </c>
      <c r="CK15" s="11"/>
      <c r="CL15" s="12">
        <f t="shared" ref="CL15:CL34" si="276">+CJ15*CK15</f>
        <v>0</v>
      </c>
      <c r="CM15" s="25"/>
      <c r="CN15" s="1"/>
      <c r="CO15" s="3"/>
      <c r="CP15" s="12">
        <f t="shared" si="14"/>
        <v>0</v>
      </c>
      <c r="CQ15" s="11"/>
      <c r="CR15" s="12">
        <f t="shared" ref="CR15:CR34" si="277">+CP15*CQ15</f>
        <v>0</v>
      </c>
      <c r="CS15" s="25"/>
      <c r="CT15" s="1"/>
      <c r="CU15" s="3"/>
      <c r="CV15" s="12">
        <f t="shared" si="15"/>
        <v>0</v>
      </c>
      <c r="CW15" s="11"/>
      <c r="CX15" s="12">
        <f t="shared" ref="CX15:CX34" si="278">+CV15*CW15</f>
        <v>0</v>
      </c>
      <c r="CY15" s="25"/>
      <c r="CZ15" s="28">
        <v>2</v>
      </c>
      <c r="DA15" s="54">
        <f>226800/2</f>
        <v>113400</v>
      </c>
      <c r="DB15" s="12">
        <f t="shared" si="16"/>
        <v>226800</v>
      </c>
      <c r="DC15" s="11"/>
      <c r="DD15" s="12">
        <f t="shared" ref="DD15:DD34" si="279">+DB15*DC15</f>
        <v>0</v>
      </c>
      <c r="DE15" s="25"/>
      <c r="DF15" s="1"/>
      <c r="DG15" s="3"/>
      <c r="DH15" s="12">
        <f t="shared" si="17"/>
        <v>0</v>
      </c>
      <c r="DI15" s="11"/>
      <c r="DJ15" s="12">
        <f t="shared" ref="DJ15:DJ34" si="280">+DH15*DI15</f>
        <v>0</v>
      </c>
      <c r="DK15" s="25"/>
      <c r="DL15" s="1"/>
      <c r="DM15" s="3"/>
      <c r="DN15" s="12">
        <f t="shared" si="18"/>
        <v>0</v>
      </c>
      <c r="DO15" s="11"/>
      <c r="DP15" s="12">
        <f t="shared" ref="DP15:DP34" si="281">+DN15*DO15</f>
        <v>0</v>
      </c>
      <c r="DQ15" s="25"/>
      <c r="DR15" s="1"/>
      <c r="DS15" s="3"/>
      <c r="DT15" s="12">
        <f t="shared" si="19"/>
        <v>0</v>
      </c>
      <c r="DU15" s="11"/>
      <c r="DV15" s="12">
        <f t="shared" ref="DV15:DV34" si="282">+DT15*DU15</f>
        <v>0</v>
      </c>
      <c r="DW15" s="25"/>
      <c r="DX15" s="1"/>
      <c r="DY15" s="3"/>
      <c r="DZ15" s="12">
        <f t="shared" si="20"/>
        <v>0</v>
      </c>
      <c r="EA15" s="11"/>
      <c r="EB15" s="12">
        <f t="shared" ref="EB15:EB34" si="283">+DZ15*EA15</f>
        <v>0</v>
      </c>
      <c r="EC15" s="25"/>
      <c r="EE15" s="1"/>
      <c r="EF15" s="3"/>
      <c r="EG15" s="12">
        <f t="shared" si="21"/>
        <v>0</v>
      </c>
      <c r="EH15" s="11"/>
      <c r="EI15" s="12">
        <f t="shared" ref="EI15:EI34" si="284">+EG15*EH15</f>
        <v>0</v>
      </c>
      <c r="EK15" s="1"/>
      <c r="EL15" s="3"/>
      <c r="EM15" s="12">
        <f t="shared" si="22"/>
        <v>0</v>
      </c>
      <c r="EN15" s="11"/>
      <c r="EO15" s="12">
        <f t="shared" ref="EO15:EO34" si="285">+EM15*EN15</f>
        <v>0</v>
      </c>
      <c r="EQ15" s="1"/>
      <c r="ER15" s="3"/>
      <c r="ES15" s="12">
        <f t="shared" si="23"/>
        <v>0</v>
      </c>
      <c r="ET15" s="11"/>
      <c r="EU15" s="12">
        <f t="shared" ref="EU15:EU34" si="286">+ES15*ET15</f>
        <v>0</v>
      </c>
      <c r="EW15" s="1"/>
      <c r="EX15" s="3"/>
      <c r="EY15" s="12">
        <f t="shared" si="24"/>
        <v>0</v>
      </c>
      <c r="EZ15" s="11"/>
      <c r="FA15" s="12">
        <f t="shared" ref="FA15:FA34" si="287">+EY15*EZ15</f>
        <v>0</v>
      </c>
      <c r="FC15" s="1"/>
      <c r="FD15" s="3"/>
      <c r="FE15" s="12">
        <f t="shared" si="25"/>
        <v>0</v>
      </c>
      <c r="FF15" s="11"/>
      <c r="FG15" s="12">
        <f t="shared" ref="FG15:FG34" si="288">+FE15*FF15</f>
        <v>0</v>
      </c>
      <c r="FI15" s="1"/>
      <c r="FJ15" s="3"/>
      <c r="FK15" s="12">
        <f t="shared" si="26"/>
        <v>0</v>
      </c>
      <c r="FL15" s="11"/>
      <c r="FM15" s="12">
        <f t="shared" ref="FM15:FM34" si="289">+FK15*FL15</f>
        <v>0</v>
      </c>
      <c r="FO15" s="1"/>
      <c r="FP15" s="3"/>
      <c r="FQ15" s="12">
        <f t="shared" si="27"/>
        <v>0</v>
      </c>
      <c r="FR15" s="11"/>
      <c r="FS15" s="12">
        <f t="shared" ref="FS15:FS34" si="290">+FQ15*FR15</f>
        <v>0</v>
      </c>
      <c r="FT15" s="25"/>
      <c r="FU15" s="1"/>
      <c r="FV15" s="3"/>
      <c r="FW15" s="12">
        <f t="shared" si="28"/>
        <v>0</v>
      </c>
      <c r="FX15" s="11"/>
      <c r="FY15" s="12">
        <f t="shared" ref="FY15:FY34" si="291">+FW15*FX15</f>
        <v>0</v>
      </c>
      <c r="FZ15" s="25"/>
      <c r="GA15" s="1"/>
      <c r="GB15" s="3"/>
      <c r="GC15" s="12">
        <f t="shared" si="29"/>
        <v>0</v>
      </c>
      <c r="GD15" s="11"/>
      <c r="GE15" s="12">
        <f t="shared" ref="GE15:GE34" si="292">+GC15*GD15</f>
        <v>0</v>
      </c>
      <c r="GF15" s="25"/>
      <c r="GG15" s="1"/>
      <c r="GH15" s="3"/>
      <c r="GI15" s="12">
        <f t="shared" si="30"/>
        <v>0</v>
      </c>
      <c r="GJ15" s="11"/>
      <c r="GK15" s="12">
        <f t="shared" ref="GK15:GK34" si="293">+GI15*GJ15</f>
        <v>0</v>
      </c>
      <c r="GL15" s="25"/>
      <c r="GM15" s="1"/>
      <c r="GN15" s="3"/>
      <c r="GO15" s="12">
        <f t="shared" si="31"/>
        <v>0</v>
      </c>
      <c r="GP15" s="11"/>
      <c r="GQ15" s="12">
        <f t="shared" ref="GQ15:GQ34" si="294">+GO15*GP15</f>
        <v>0</v>
      </c>
      <c r="GR15" s="25"/>
      <c r="GS15" s="1"/>
      <c r="GT15" s="3"/>
      <c r="GU15" s="12">
        <f t="shared" si="32"/>
        <v>0</v>
      </c>
      <c r="GV15" s="11"/>
      <c r="GW15" s="12">
        <f t="shared" ref="GW15:GW34" si="295">+GU15*GV15</f>
        <v>0</v>
      </c>
      <c r="GX15" s="25"/>
      <c r="GY15" s="1"/>
      <c r="GZ15" s="3"/>
      <c r="HA15" s="12">
        <f t="shared" si="33"/>
        <v>0</v>
      </c>
      <c r="HB15" s="11"/>
      <c r="HC15" s="12">
        <f t="shared" ref="HC15:HC34" si="296">+HA15*HB15</f>
        <v>0</v>
      </c>
      <c r="HD15" s="25"/>
      <c r="HE15" s="1"/>
      <c r="HF15" s="3"/>
      <c r="HG15" s="12">
        <f t="shared" si="34"/>
        <v>0</v>
      </c>
      <c r="HH15" s="11"/>
      <c r="HI15" s="12">
        <f t="shared" ref="HI15:HI34" si="297">+HG15*HH15</f>
        <v>0</v>
      </c>
      <c r="HJ15" s="25"/>
      <c r="HK15" s="1"/>
      <c r="HL15" s="3"/>
      <c r="HM15" s="12">
        <f t="shared" si="35"/>
        <v>0</v>
      </c>
      <c r="HN15" s="11"/>
      <c r="HO15" s="12">
        <f t="shared" ref="HO15:HO34" si="298">+HM15*HN15</f>
        <v>0</v>
      </c>
      <c r="HP15" s="25"/>
      <c r="HQ15" s="1"/>
      <c r="HR15" s="3"/>
      <c r="HS15" s="12">
        <f t="shared" si="36"/>
        <v>0</v>
      </c>
      <c r="HT15" s="11"/>
      <c r="HU15" s="12">
        <f t="shared" ref="HU15:HU34" si="299">+HS15*HT15</f>
        <v>0</v>
      </c>
      <c r="HV15" s="25"/>
      <c r="HW15" s="1"/>
      <c r="HX15" s="3"/>
      <c r="HY15" s="12">
        <f t="shared" si="37"/>
        <v>0</v>
      </c>
      <c r="HZ15" s="11"/>
      <c r="IA15" s="12">
        <f t="shared" ref="IA15:IA34" si="300">+HY15*HZ15</f>
        <v>0</v>
      </c>
      <c r="IB15" s="25"/>
      <c r="IC15" s="1"/>
      <c r="ID15" s="3"/>
      <c r="IE15" s="12">
        <f t="shared" si="38"/>
        <v>0</v>
      </c>
      <c r="IF15" s="11"/>
      <c r="IG15" s="12">
        <f t="shared" ref="IG15:IG34" si="301">+IE15*IF15</f>
        <v>0</v>
      </c>
      <c r="IH15" s="25"/>
      <c r="II15" s="1"/>
      <c r="IJ15" s="3"/>
      <c r="IK15" s="12">
        <f t="shared" si="39"/>
        <v>0</v>
      </c>
      <c r="IL15" s="11"/>
      <c r="IM15" s="12">
        <f t="shared" ref="IM15:IM34" si="302">+IK15*IL15</f>
        <v>0</v>
      </c>
      <c r="IN15" s="25"/>
      <c r="IO15" s="1"/>
      <c r="IP15" s="3"/>
      <c r="IQ15" s="12">
        <f t="shared" si="40"/>
        <v>0</v>
      </c>
      <c r="IR15" s="11"/>
      <c r="IS15" s="12">
        <f t="shared" ref="IS15:IS34" si="303">+IQ15*IR15</f>
        <v>0</v>
      </c>
      <c r="IT15" s="25"/>
      <c r="IU15" s="1"/>
      <c r="IV15" s="3"/>
      <c r="IW15" s="12">
        <f t="shared" si="41"/>
        <v>0</v>
      </c>
      <c r="IX15" s="11"/>
      <c r="IY15" s="12">
        <f t="shared" ref="IY15:IY34" si="304">+IW15*IX15</f>
        <v>0</v>
      </c>
      <c r="IZ15" s="25"/>
      <c r="JA15" s="1"/>
      <c r="JB15" s="3"/>
      <c r="JC15" s="12">
        <f t="shared" si="42"/>
        <v>0</v>
      </c>
      <c r="JD15" s="11"/>
      <c r="JE15" s="12">
        <f t="shared" ref="JE15:JE34" si="305">+JC15*JD15</f>
        <v>0</v>
      </c>
      <c r="JF15" s="25"/>
      <c r="JG15" s="1"/>
      <c r="JH15" s="3"/>
      <c r="JI15" s="12">
        <f t="shared" si="257"/>
        <v>0</v>
      </c>
      <c r="JJ15" s="11"/>
      <c r="JK15" s="12">
        <f t="shared" ref="JK15:JK34" si="306">+JI15*JJ15</f>
        <v>0</v>
      </c>
      <c r="JL15" s="25"/>
      <c r="JM15" s="1"/>
      <c r="JN15" s="3"/>
      <c r="JO15" s="12">
        <f t="shared" si="44"/>
        <v>0</v>
      </c>
      <c r="JP15" s="11"/>
      <c r="JQ15" s="12">
        <f t="shared" ref="JQ15:JQ34" si="307">+JO15*JP15</f>
        <v>0</v>
      </c>
      <c r="JR15" s="25"/>
      <c r="JS15" s="1"/>
      <c r="JT15" s="3"/>
      <c r="JU15" s="12">
        <f t="shared" si="45"/>
        <v>0</v>
      </c>
      <c r="JV15" s="11"/>
      <c r="JW15" s="12">
        <f t="shared" ref="JW15:JW34" si="308">+JU15*JV15</f>
        <v>0</v>
      </c>
      <c r="JX15" s="25"/>
      <c r="JY15" s="1"/>
      <c r="JZ15" s="3"/>
      <c r="KA15" s="12">
        <f t="shared" si="46"/>
        <v>0</v>
      </c>
      <c r="KB15" s="11"/>
      <c r="KC15" s="12">
        <f t="shared" ref="KC15:KC34" si="309">+KA15*KB15</f>
        <v>0</v>
      </c>
      <c r="KD15" s="25"/>
      <c r="KE15" s="1"/>
      <c r="KF15" s="3"/>
      <c r="KG15" s="12">
        <f t="shared" si="47"/>
        <v>0</v>
      </c>
      <c r="KH15" s="11"/>
      <c r="KI15" s="12">
        <f t="shared" ref="KI15:KI34" si="310">+KG15*KH15</f>
        <v>0</v>
      </c>
      <c r="KJ15" s="25"/>
      <c r="KL15" s="1"/>
      <c r="KM15" s="3"/>
      <c r="KN15" s="12">
        <f t="shared" si="48"/>
        <v>0</v>
      </c>
      <c r="KO15" s="11"/>
      <c r="KP15" s="12">
        <f t="shared" ref="KP15:KP34" si="311">+KN15*KO15</f>
        <v>0</v>
      </c>
      <c r="KR15" s="1"/>
      <c r="KS15" s="3"/>
      <c r="KT15" s="12">
        <f t="shared" si="49"/>
        <v>0</v>
      </c>
      <c r="KU15" s="11"/>
      <c r="KV15" s="12">
        <f t="shared" ref="KV15:KV34" si="312">+KT15*KU15</f>
        <v>0</v>
      </c>
      <c r="KX15" s="1"/>
      <c r="KY15" s="3"/>
      <c r="KZ15" s="12">
        <f t="shared" si="50"/>
        <v>0</v>
      </c>
      <c r="LA15" s="11"/>
      <c r="LB15" s="12">
        <f t="shared" ref="LB15:LB34" si="313">+KZ15*LA15</f>
        <v>0</v>
      </c>
      <c r="LD15" s="30">
        <v>3</v>
      </c>
      <c r="LE15" s="53">
        <f>59850/3</f>
        <v>19950</v>
      </c>
      <c r="LF15" s="12">
        <f t="shared" si="51"/>
        <v>59850</v>
      </c>
      <c r="LG15" s="11"/>
      <c r="LH15" s="12">
        <f t="shared" ref="LH15:LH34" si="314">+LF15*LG15</f>
        <v>0</v>
      </c>
      <c r="LJ15" s="1"/>
      <c r="LK15" s="3"/>
      <c r="LL15" s="12">
        <f t="shared" si="52"/>
        <v>0</v>
      </c>
      <c r="LM15" s="11"/>
      <c r="LN15" s="12">
        <f t="shared" ref="LN15:LN34" si="315">+LL15*LM15</f>
        <v>0</v>
      </c>
      <c r="LP15" s="1"/>
      <c r="LQ15" s="3"/>
      <c r="LR15" s="12">
        <f t="shared" si="53"/>
        <v>0</v>
      </c>
      <c r="LS15" s="11"/>
      <c r="LT15" s="12">
        <f t="shared" ref="LT15:LT34" si="316">+LR15*LS15</f>
        <v>0</v>
      </c>
      <c r="LV15" s="1"/>
      <c r="LW15" s="3"/>
      <c r="LX15" s="12">
        <f t="shared" si="54"/>
        <v>0</v>
      </c>
      <c r="LY15" s="11"/>
      <c r="LZ15" s="12">
        <f t="shared" ref="LZ15:LZ34" si="317">+LX15*LY15</f>
        <v>0</v>
      </c>
      <c r="MA15" s="25"/>
      <c r="MB15" s="1"/>
      <c r="MC15" s="3"/>
      <c r="MD15" s="12">
        <f t="shared" si="55"/>
        <v>0</v>
      </c>
      <c r="ME15" s="11"/>
      <c r="MF15" s="12">
        <f t="shared" ref="MF15:MF34" si="318">+MD15*ME15</f>
        <v>0</v>
      </c>
      <c r="MG15" s="25"/>
      <c r="MH15" s="1"/>
      <c r="MI15" s="3"/>
      <c r="MJ15" s="12">
        <f t="shared" si="56"/>
        <v>0</v>
      </c>
      <c r="MK15" s="11"/>
      <c r="ML15" s="12">
        <f t="shared" ref="ML15:ML34" si="319">+MJ15*MK15</f>
        <v>0</v>
      </c>
      <c r="MM15" s="25"/>
      <c r="MO15" s="1"/>
      <c r="MP15" s="3"/>
      <c r="MQ15" s="12">
        <f t="shared" si="57"/>
        <v>0</v>
      </c>
      <c r="MR15" s="11"/>
      <c r="MS15" s="12">
        <f t="shared" ref="MS15:MS34" si="320">+MQ15*MR15</f>
        <v>0</v>
      </c>
      <c r="MU15" s="1"/>
      <c r="MV15" s="3"/>
      <c r="MW15" s="12">
        <f t="shared" si="58"/>
        <v>0</v>
      </c>
      <c r="MX15" s="11"/>
      <c r="MY15" s="12">
        <f t="shared" ref="MY15:MY34" si="321">+MW15*MX15</f>
        <v>0</v>
      </c>
      <c r="NA15" s="1"/>
      <c r="NB15" s="3"/>
      <c r="NC15" s="12">
        <f t="shared" si="59"/>
        <v>0</v>
      </c>
      <c r="ND15" s="11"/>
      <c r="NE15" s="12">
        <f t="shared" ref="NE15:NE34" si="322">+NC15*ND15</f>
        <v>0</v>
      </c>
      <c r="NG15" s="1"/>
      <c r="NH15" s="3"/>
      <c r="NI15" s="12">
        <f t="shared" si="60"/>
        <v>0</v>
      </c>
      <c r="NJ15" s="11"/>
      <c r="NK15" s="12">
        <f t="shared" ref="NK15:NK34" si="323">+NI15*NJ15</f>
        <v>0</v>
      </c>
      <c r="NM15" s="1"/>
      <c r="NN15" s="3"/>
      <c r="NO15" s="12">
        <f t="shared" si="61"/>
        <v>0</v>
      </c>
      <c r="NP15" s="11"/>
      <c r="NQ15" s="12">
        <f t="shared" ref="NQ15:NQ34" si="324">+NO15*NP15</f>
        <v>0</v>
      </c>
      <c r="NS15" s="31">
        <v>30</v>
      </c>
      <c r="NT15" s="50">
        <f>24000/30</f>
        <v>800</v>
      </c>
      <c r="NU15" s="12">
        <f t="shared" si="62"/>
        <v>24000</v>
      </c>
      <c r="NV15" s="11"/>
      <c r="NW15" s="12">
        <f t="shared" ref="NW15:NW34" si="325">+NU15*NV15</f>
        <v>0</v>
      </c>
      <c r="NY15" s="1"/>
      <c r="NZ15" s="3"/>
      <c r="OA15" s="12">
        <f t="shared" si="63"/>
        <v>0</v>
      </c>
      <c r="OB15" s="11"/>
      <c r="OC15" s="12">
        <f t="shared" ref="OC15:OC34" si="326">+OA15*OB15</f>
        <v>0</v>
      </c>
      <c r="OD15" s="25"/>
      <c r="OE15" s="1"/>
      <c r="OF15" s="3"/>
      <c r="OG15" s="12">
        <f t="shared" si="64"/>
        <v>0</v>
      </c>
      <c r="OH15" s="11"/>
      <c r="OI15" s="12">
        <f t="shared" ref="OI15:OI34" si="327">+OG15*OH15</f>
        <v>0</v>
      </c>
      <c r="OJ15" s="25"/>
      <c r="OK15" s="1"/>
      <c r="OL15" s="3"/>
      <c r="OM15" s="12">
        <f t="shared" si="65"/>
        <v>0</v>
      </c>
      <c r="ON15" s="11"/>
      <c r="OO15" s="12">
        <f t="shared" ref="OO15:OO34" si="328">+OM15*ON15</f>
        <v>0</v>
      </c>
      <c r="OP15" s="25"/>
      <c r="OQ15" s="1"/>
      <c r="OR15" s="3"/>
      <c r="OS15" s="12">
        <f t="shared" si="66"/>
        <v>0</v>
      </c>
      <c r="OT15" s="11"/>
      <c r="OU15" s="12">
        <f t="shared" ref="OU15:OU34" si="329">+OS15*OT15</f>
        <v>0</v>
      </c>
      <c r="OV15" s="25"/>
      <c r="OW15" s="1"/>
      <c r="OX15" s="3"/>
      <c r="OY15" s="12">
        <f t="shared" si="67"/>
        <v>0</v>
      </c>
      <c r="OZ15" s="11"/>
      <c r="PA15" s="12">
        <f t="shared" ref="PA15:PA34" si="330">+OY15*OZ15</f>
        <v>0</v>
      </c>
      <c r="PB15" s="25"/>
      <c r="PC15" s="1"/>
      <c r="PD15" s="3"/>
      <c r="PE15" s="12">
        <f t="shared" si="68"/>
        <v>0</v>
      </c>
      <c r="PF15" s="11"/>
      <c r="PG15" s="12">
        <f t="shared" ref="PG15:PG34" si="331">+PE15*PF15</f>
        <v>0</v>
      </c>
      <c r="PH15" s="25"/>
      <c r="PI15" s="1"/>
      <c r="PJ15" s="3"/>
      <c r="PK15" s="12">
        <f t="shared" si="69"/>
        <v>0</v>
      </c>
      <c r="PL15" s="11"/>
      <c r="PM15" s="12">
        <f t="shared" ref="PM15:PM34" si="332">+PK15*PL15</f>
        <v>0</v>
      </c>
      <c r="PN15" s="25"/>
      <c r="PO15" s="1"/>
      <c r="PP15" s="3"/>
      <c r="PQ15" s="12">
        <f t="shared" si="70"/>
        <v>0</v>
      </c>
      <c r="PR15" s="11"/>
      <c r="PS15" s="12">
        <f t="shared" ref="PS15:PS34" si="333">+PQ15*PR15</f>
        <v>0</v>
      </c>
      <c r="PT15" s="25"/>
      <c r="PU15" s="1"/>
      <c r="PV15" s="3"/>
      <c r="PW15" s="12">
        <f t="shared" si="71"/>
        <v>0</v>
      </c>
      <c r="PX15" s="11"/>
      <c r="PY15" s="12">
        <f t="shared" ref="PY15:PY34" si="334">+PW15*PX15</f>
        <v>0</v>
      </c>
      <c r="PZ15" s="25"/>
      <c r="QA15" s="1"/>
      <c r="QB15" s="3"/>
      <c r="QC15" s="12">
        <f t="shared" si="72"/>
        <v>0</v>
      </c>
      <c r="QD15" s="11"/>
      <c r="QE15" s="12">
        <f t="shared" ref="QE15:QE34" si="335">+QC15*QD15</f>
        <v>0</v>
      </c>
      <c r="QF15" s="25"/>
      <c r="QG15" s="1"/>
      <c r="QH15" s="3"/>
      <c r="QI15" s="12">
        <f t="shared" si="73"/>
        <v>0</v>
      </c>
      <c r="QJ15" s="11"/>
      <c r="QK15" s="12">
        <f t="shared" ref="QK15:QK34" si="336">+QI15*QJ15</f>
        <v>0</v>
      </c>
      <c r="QL15" s="25"/>
      <c r="QM15" s="1"/>
      <c r="QN15" s="3"/>
      <c r="QO15" s="12">
        <f t="shared" si="74"/>
        <v>0</v>
      </c>
      <c r="QP15" s="11"/>
      <c r="QQ15" s="12">
        <f t="shared" ref="QQ15:QQ34" si="337">+QO15*QP15</f>
        <v>0</v>
      </c>
      <c r="QR15" s="25"/>
      <c r="QS15" s="1"/>
      <c r="QT15" s="3"/>
      <c r="QU15" s="12">
        <f t="shared" si="75"/>
        <v>0</v>
      </c>
      <c r="QV15" s="11"/>
      <c r="QW15" s="12">
        <f t="shared" ref="QW15:QW34" si="338">+QU15*QV15</f>
        <v>0</v>
      </c>
      <c r="QX15" s="25"/>
      <c r="QY15" s="1"/>
      <c r="QZ15" s="3"/>
      <c r="RA15" s="12">
        <f t="shared" si="76"/>
        <v>0</v>
      </c>
      <c r="RB15" s="11"/>
      <c r="RC15" s="12">
        <f t="shared" ref="RC15:RC34" si="339">+RA15*RB15</f>
        <v>0</v>
      </c>
      <c r="RD15" s="25"/>
      <c r="RE15" s="1"/>
      <c r="RF15" s="3"/>
      <c r="RG15" s="12">
        <f t="shared" si="77"/>
        <v>0</v>
      </c>
      <c r="RH15" s="11"/>
      <c r="RI15" s="12">
        <f t="shared" ref="RI15:RI34" si="340">+RG15*RH15</f>
        <v>0</v>
      </c>
      <c r="RJ15" s="25"/>
      <c r="RK15" s="1"/>
      <c r="RL15" s="3"/>
      <c r="RM15" s="12">
        <f t="shared" si="78"/>
        <v>0</v>
      </c>
      <c r="RN15" s="11"/>
      <c r="RO15" s="12">
        <f t="shared" ref="RO15:RO34" si="341">+RM15*RN15</f>
        <v>0</v>
      </c>
      <c r="RP15" s="25"/>
      <c r="RQ15" s="1"/>
      <c r="RR15" s="3"/>
      <c r="RS15" s="12">
        <f t="shared" si="261"/>
        <v>0</v>
      </c>
      <c r="RT15" s="11"/>
      <c r="RU15" s="12">
        <f t="shared" ref="RU15:RU34" si="342">+RS15*RT15</f>
        <v>0</v>
      </c>
      <c r="RV15" s="25"/>
      <c r="RW15" s="1"/>
      <c r="RX15" s="3"/>
      <c r="RY15" s="12">
        <f t="shared" si="80"/>
        <v>0</v>
      </c>
      <c r="RZ15" s="11"/>
      <c r="SA15" s="12">
        <f t="shared" ref="SA15:SA34" si="343">+RY15*RZ15</f>
        <v>0</v>
      </c>
      <c r="SB15" s="25"/>
      <c r="SC15" s="1"/>
      <c r="SD15" s="3"/>
      <c r="SE15" s="12">
        <f t="shared" si="81"/>
        <v>0</v>
      </c>
      <c r="SF15" s="11"/>
      <c r="SG15" s="12">
        <f t="shared" ref="SG15:SG34" si="344">+SE15*SF15</f>
        <v>0</v>
      </c>
      <c r="SH15" s="25"/>
      <c r="SI15" s="1"/>
      <c r="SJ15" s="3"/>
      <c r="SK15" s="12">
        <f t="shared" si="82"/>
        <v>0</v>
      </c>
      <c r="SL15" s="11"/>
      <c r="SM15" s="12">
        <f t="shared" ref="SM15:SM34" si="345">+SK15*SL15</f>
        <v>0</v>
      </c>
      <c r="SN15" s="25"/>
      <c r="SO15" s="1"/>
      <c r="SP15" s="3"/>
      <c r="SQ15" s="12">
        <f t="shared" si="83"/>
        <v>0</v>
      </c>
      <c r="SR15" s="11"/>
      <c r="SS15" s="12">
        <f t="shared" ref="SS15:SS34" si="346">+SQ15*SR15</f>
        <v>0</v>
      </c>
      <c r="ST15" s="25"/>
      <c r="SV15" s="1"/>
      <c r="SW15" s="3"/>
      <c r="SX15" s="12">
        <f t="shared" si="84"/>
        <v>0</v>
      </c>
      <c r="SY15" s="11"/>
      <c r="SZ15" s="12">
        <f t="shared" ref="SZ15:SZ34" si="347">+SX15*SY15</f>
        <v>0</v>
      </c>
      <c r="TB15" s="1"/>
      <c r="TC15" s="3"/>
      <c r="TD15" s="12">
        <f t="shared" si="85"/>
        <v>0</v>
      </c>
      <c r="TE15" s="11"/>
      <c r="TF15" s="12">
        <f t="shared" ref="TF15:TF34" si="348">+TD15*TE15</f>
        <v>0</v>
      </c>
      <c r="TH15" s="1"/>
      <c r="TI15" s="3"/>
      <c r="TJ15" s="12">
        <f t="shared" si="86"/>
        <v>0</v>
      </c>
      <c r="TK15" s="11"/>
      <c r="TL15" s="12">
        <f t="shared" ref="TL15:TL34" si="349">+TJ15*TK15</f>
        <v>0</v>
      </c>
      <c r="TN15" s="30">
        <v>1</v>
      </c>
      <c r="TO15" s="81">
        <v>122800</v>
      </c>
      <c r="TP15" s="12">
        <f t="shared" si="87"/>
        <v>122800</v>
      </c>
      <c r="TQ15" s="11"/>
      <c r="TR15" s="12">
        <f t="shared" ref="TR15:TR34" si="350">+TP15*TQ15</f>
        <v>0</v>
      </c>
      <c r="TT15" s="1"/>
      <c r="TU15" s="3"/>
      <c r="TV15" s="12">
        <f t="shared" si="88"/>
        <v>0</v>
      </c>
      <c r="TW15" s="11"/>
      <c r="TX15" s="12">
        <f t="shared" ref="TX15:TX34" si="351">+TV15*TW15</f>
        <v>0</v>
      </c>
      <c r="TZ15" s="1"/>
      <c r="UA15" s="3"/>
      <c r="UB15" s="12">
        <f t="shared" si="89"/>
        <v>0</v>
      </c>
      <c r="UC15" s="11"/>
      <c r="UD15" s="12">
        <f t="shared" ref="UD15:UD34" si="352">+UB15*UC15</f>
        <v>0</v>
      </c>
      <c r="UF15" s="1"/>
      <c r="UG15" s="3"/>
      <c r="UH15" s="12">
        <f t="shared" si="90"/>
        <v>0</v>
      </c>
      <c r="UI15" s="11"/>
      <c r="UJ15" s="12">
        <f t="shared" ref="UJ15:UJ34" si="353">+UH15*UI15</f>
        <v>0</v>
      </c>
      <c r="UK15" s="25"/>
      <c r="UL15" s="1"/>
      <c r="UM15" s="3"/>
      <c r="UN15" s="12">
        <f t="shared" si="91"/>
        <v>0</v>
      </c>
      <c r="UO15" s="11"/>
      <c r="UP15" s="12">
        <f t="shared" ref="UP15:UP34" si="354">+UN15*UO15</f>
        <v>0</v>
      </c>
      <c r="UQ15" s="25"/>
      <c r="UR15" s="1"/>
      <c r="US15" s="3"/>
      <c r="UT15" s="12">
        <f t="shared" si="92"/>
        <v>0</v>
      </c>
      <c r="UU15" s="11"/>
      <c r="UV15" s="12">
        <f t="shared" ref="UV15:UV34" si="355">+UT15*UU15</f>
        <v>0</v>
      </c>
      <c r="UW15" s="25"/>
      <c r="UX15" s="1"/>
      <c r="UY15" s="3"/>
      <c r="UZ15" s="12">
        <f t="shared" si="93"/>
        <v>0</v>
      </c>
      <c r="VA15" s="11"/>
      <c r="VB15" s="12">
        <f t="shared" ref="VB15:VB34" si="356">+UZ15*VA15</f>
        <v>0</v>
      </c>
      <c r="VC15" s="25"/>
      <c r="VE15" s="1"/>
      <c r="VF15" s="3"/>
      <c r="VG15" s="12">
        <f t="shared" si="94"/>
        <v>0</v>
      </c>
      <c r="VH15" s="11"/>
      <c r="VI15" s="12">
        <f t="shared" ref="VI15:VI34" si="357">+VG15*VH15</f>
        <v>0</v>
      </c>
      <c r="VK15" s="1"/>
      <c r="VL15" s="3"/>
      <c r="VM15" s="12">
        <f t="shared" si="95"/>
        <v>0</v>
      </c>
      <c r="VN15" s="11"/>
      <c r="VO15" s="12">
        <f t="shared" ref="VO15:VO34" si="358">+VM15*VN15</f>
        <v>0</v>
      </c>
      <c r="VQ15" s="1"/>
      <c r="VR15" s="3"/>
      <c r="VS15" s="12">
        <f t="shared" si="96"/>
        <v>0</v>
      </c>
      <c r="VT15" s="11"/>
      <c r="VU15" s="12">
        <f t="shared" ref="VU15:VU34" si="359">+VS15*VT15</f>
        <v>0</v>
      </c>
      <c r="VW15" s="1"/>
      <c r="VX15" s="3"/>
      <c r="VY15" s="12">
        <f t="shared" si="97"/>
        <v>0</v>
      </c>
      <c r="VZ15" s="11"/>
      <c r="WA15" s="12">
        <f t="shared" ref="WA15:WA34" si="360">+VY15*VZ15</f>
        <v>0</v>
      </c>
      <c r="WC15" s="1"/>
      <c r="WD15" s="3"/>
      <c r="WE15" s="12">
        <f t="shared" si="98"/>
        <v>0</v>
      </c>
      <c r="WF15" s="11"/>
      <c r="WG15" s="12">
        <f t="shared" ref="WG15:WG34" si="361">+WE15*WF15</f>
        <v>0</v>
      </c>
      <c r="WI15" s="30">
        <v>60</v>
      </c>
      <c r="WJ15" s="94">
        <f>30000/60</f>
        <v>500</v>
      </c>
      <c r="WK15" s="12">
        <f t="shared" si="99"/>
        <v>30000</v>
      </c>
      <c r="WL15" s="11"/>
      <c r="WM15" s="12">
        <f t="shared" ref="WM15:WM34" si="362">+WK15*WL15</f>
        <v>0</v>
      </c>
      <c r="WO15" s="1"/>
      <c r="WP15" s="3"/>
      <c r="WQ15" s="12">
        <f t="shared" si="100"/>
        <v>0</v>
      </c>
      <c r="WR15" s="11"/>
      <c r="WS15" s="12">
        <f t="shared" ref="WS15:WS34" si="363">+WQ15*WR15</f>
        <v>0</v>
      </c>
      <c r="WU15" s="1"/>
      <c r="WV15" s="3"/>
      <c r="WW15" s="12">
        <f t="shared" si="101"/>
        <v>0</v>
      </c>
      <c r="WX15" s="11"/>
      <c r="WY15" s="12">
        <f t="shared" ref="WY15:WY34" si="364">+WW15*WX15</f>
        <v>0</v>
      </c>
      <c r="XA15" s="1"/>
      <c r="XB15" s="3"/>
      <c r="XC15" s="12">
        <f t="shared" si="102"/>
        <v>0</v>
      </c>
      <c r="XD15" s="11"/>
      <c r="XE15" s="12">
        <f t="shared" ref="XE15:XE34" si="365">+XC15*XD15</f>
        <v>0</v>
      </c>
      <c r="XG15" s="1"/>
      <c r="XH15" s="3"/>
      <c r="XI15" s="12">
        <f t="shared" si="103"/>
        <v>0</v>
      </c>
      <c r="XJ15" s="11"/>
      <c r="XK15" s="12">
        <f t="shared" ref="XK15:XK34" si="366">+XI15*XJ15</f>
        <v>0</v>
      </c>
      <c r="XM15" s="1"/>
      <c r="XN15" s="3"/>
      <c r="XO15" s="12">
        <f t="shared" si="104"/>
        <v>0</v>
      </c>
      <c r="XP15" s="11"/>
      <c r="XQ15" s="12">
        <f t="shared" ref="XQ15:XQ34" si="367">+XO15*XP15</f>
        <v>0</v>
      </c>
      <c r="XS15" s="1"/>
      <c r="XT15" s="3"/>
      <c r="XU15" s="12">
        <f t="shared" si="105"/>
        <v>0</v>
      </c>
      <c r="XV15" s="11"/>
      <c r="XW15" s="12">
        <f t="shared" ref="XW15:XW34" si="368">+XU15*XV15</f>
        <v>0</v>
      </c>
      <c r="XY15" s="1"/>
      <c r="XZ15" s="3"/>
      <c r="YA15" s="12">
        <f t="shared" si="106"/>
        <v>0</v>
      </c>
      <c r="YB15" s="11"/>
      <c r="YC15" s="12">
        <f t="shared" ref="YC15:YC34" si="369">+YA15*YB15</f>
        <v>0</v>
      </c>
      <c r="YE15" s="30">
        <v>1</v>
      </c>
      <c r="YF15" s="96">
        <v>50600</v>
      </c>
      <c r="YG15" s="12">
        <f t="shared" si="107"/>
        <v>50600</v>
      </c>
      <c r="YH15" s="11"/>
      <c r="YI15" s="12">
        <f t="shared" ref="YI15:YI34" si="370">+YG15*YH15</f>
        <v>0</v>
      </c>
      <c r="YK15" s="1"/>
      <c r="YL15" s="3"/>
      <c r="YM15" s="12">
        <f t="shared" si="108"/>
        <v>0</v>
      </c>
      <c r="YN15" s="11"/>
      <c r="YO15" s="12">
        <f t="shared" ref="YO15:YO34" si="371">+YM15*YN15</f>
        <v>0</v>
      </c>
      <c r="YQ15" s="1"/>
      <c r="YR15" s="3"/>
      <c r="YS15" s="12">
        <f t="shared" si="109"/>
        <v>0</v>
      </c>
      <c r="YT15" s="11"/>
      <c r="YU15" s="12">
        <f t="shared" ref="YU15:YU34" si="372">+YS15*YT15</f>
        <v>0</v>
      </c>
      <c r="YW15" s="1"/>
      <c r="YX15" s="3"/>
      <c r="YY15" s="12">
        <f t="shared" si="110"/>
        <v>0</v>
      </c>
      <c r="YZ15" s="11"/>
      <c r="ZA15" s="12">
        <f t="shared" ref="ZA15:ZA34" si="373">+YY15*YZ15</f>
        <v>0</v>
      </c>
      <c r="ZC15" s="1"/>
      <c r="ZD15" s="3"/>
      <c r="ZE15" s="12">
        <f t="shared" si="111"/>
        <v>0</v>
      </c>
      <c r="ZF15" s="11"/>
      <c r="ZG15" s="12">
        <f t="shared" ref="ZG15:ZG34" si="374">+ZE15*ZF15</f>
        <v>0</v>
      </c>
      <c r="ZI15" s="1"/>
      <c r="ZJ15" s="3"/>
      <c r="ZK15" s="12">
        <f t="shared" si="112"/>
        <v>0</v>
      </c>
      <c r="ZL15" s="11"/>
      <c r="ZM15" s="12">
        <f t="shared" ref="ZM15:ZM34" si="375">+ZK15*ZL15</f>
        <v>0</v>
      </c>
      <c r="ZO15" s="1"/>
      <c r="ZP15" s="3"/>
      <c r="ZQ15" s="12">
        <f t="shared" si="113"/>
        <v>0</v>
      </c>
      <c r="ZR15" s="11"/>
      <c r="ZS15" s="12">
        <f t="shared" ref="ZS15:ZS34" si="376">+ZQ15*ZR15</f>
        <v>0</v>
      </c>
      <c r="ZU15" s="30">
        <v>10</v>
      </c>
      <c r="ZV15" s="108">
        <f>10000/10</f>
        <v>1000</v>
      </c>
      <c r="ZW15" s="12">
        <f t="shared" si="114"/>
        <v>10000</v>
      </c>
      <c r="ZX15" s="11"/>
      <c r="ZY15" s="12">
        <f t="shared" ref="ZY15:ZY34" si="377">+ZW15*ZX15</f>
        <v>0</v>
      </c>
      <c r="AAA15" s="1"/>
      <c r="AAB15" s="3"/>
      <c r="AAC15" s="12">
        <f t="shared" si="115"/>
        <v>0</v>
      </c>
      <c r="AAD15" s="11"/>
      <c r="AAE15" s="12">
        <f t="shared" ref="AAE15:AAE34" si="378">+AAC15*AAD15</f>
        <v>0</v>
      </c>
      <c r="AAG15" s="30">
        <v>1</v>
      </c>
      <c r="AAH15" s="110">
        <v>88750</v>
      </c>
      <c r="AAI15" s="12">
        <f t="shared" si="116"/>
        <v>88750</v>
      </c>
      <c r="AAJ15" s="11"/>
      <c r="AAK15" s="12">
        <f t="shared" ref="AAK15:AAK34" si="379">+AAI15*AAJ15</f>
        <v>0</v>
      </c>
      <c r="AAM15" s="1"/>
      <c r="AAN15" s="3"/>
      <c r="AAO15" s="12">
        <f t="shared" si="117"/>
        <v>0</v>
      </c>
      <c r="AAP15" s="11"/>
      <c r="AAQ15" s="12">
        <f t="shared" ref="AAQ15:AAQ34" si="380">+AAO15*AAP15</f>
        <v>0</v>
      </c>
      <c r="AAS15" s="1"/>
      <c r="AAT15" s="3"/>
      <c r="AAU15" s="12">
        <f t="shared" si="118"/>
        <v>0</v>
      </c>
      <c r="AAV15" s="11"/>
      <c r="AAW15" s="12">
        <f t="shared" ref="AAW15:AAW34" si="381">+AAU15*AAV15</f>
        <v>0</v>
      </c>
      <c r="AAY15" s="1"/>
      <c r="AAZ15" s="3"/>
      <c r="ABA15" s="12">
        <f t="shared" si="119"/>
        <v>0</v>
      </c>
      <c r="ABB15" s="11"/>
      <c r="ABC15" s="12">
        <f t="shared" ref="ABC15:ABC34" si="382">+ABA15*ABB15</f>
        <v>0</v>
      </c>
      <c r="ABE15" s="1"/>
      <c r="ABF15" s="3"/>
      <c r="ABG15" s="12">
        <f t="shared" si="120"/>
        <v>0</v>
      </c>
      <c r="ABH15" s="11"/>
      <c r="ABI15" s="12">
        <f t="shared" ref="ABI15:ABI34" si="383">+ABG15*ABH15</f>
        <v>0</v>
      </c>
      <c r="ABK15" s="30">
        <v>10</v>
      </c>
      <c r="ABL15" s="116">
        <f>6000/10</f>
        <v>600</v>
      </c>
      <c r="ABM15" s="12">
        <f t="shared" si="121"/>
        <v>6000</v>
      </c>
      <c r="ABN15" s="11"/>
      <c r="ABO15" s="12">
        <f t="shared" ref="ABO15:ABO34" si="384">+ABM15*ABN15</f>
        <v>0</v>
      </c>
      <c r="ABQ15" s="1"/>
      <c r="ABR15" s="3"/>
      <c r="ABS15" s="12">
        <f t="shared" si="122"/>
        <v>0</v>
      </c>
      <c r="ABT15" s="11"/>
      <c r="ABU15" s="12">
        <f t="shared" ref="ABU15:ABU34" si="385">+ABS15*ABT15</f>
        <v>0</v>
      </c>
      <c r="ABW15" s="1"/>
      <c r="ABX15" s="3"/>
      <c r="ABY15" s="12">
        <f t="shared" si="123"/>
        <v>0</v>
      </c>
      <c r="ABZ15" s="11"/>
      <c r="ACA15" s="12">
        <f t="shared" ref="ACA15:ACA34" si="386">+ABY15*ABZ15</f>
        <v>0</v>
      </c>
      <c r="ACC15" s="1"/>
      <c r="ACD15" s="3"/>
      <c r="ACE15" s="12">
        <f t="shared" si="124"/>
        <v>0</v>
      </c>
      <c r="ACF15" s="11"/>
      <c r="ACG15" s="12">
        <f t="shared" ref="ACG15:ACG34" si="387">+ACE15*ACF15</f>
        <v>0</v>
      </c>
      <c r="ACI15" s="1"/>
      <c r="ACJ15" s="3"/>
      <c r="ACK15" s="12">
        <f t="shared" si="125"/>
        <v>0</v>
      </c>
      <c r="ACL15" s="11"/>
      <c r="ACM15" s="12">
        <f t="shared" ref="ACM15:ACM34" si="388">+ACK15*ACL15</f>
        <v>0</v>
      </c>
      <c r="ACO15" s="1"/>
      <c r="ACP15" s="3"/>
      <c r="ACQ15" s="12">
        <f t="shared" si="126"/>
        <v>0</v>
      </c>
      <c r="ACR15" s="11"/>
      <c r="ACS15" s="12">
        <f t="shared" ref="ACS15:ACS34" si="389">+ACQ15*ACR15</f>
        <v>0</v>
      </c>
      <c r="ACU15" s="1"/>
      <c r="ACV15" s="3"/>
      <c r="ACW15" s="12">
        <f t="shared" si="127"/>
        <v>0</v>
      </c>
      <c r="ACX15" s="11"/>
      <c r="ACY15" s="12">
        <f t="shared" ref="ACY15:ACY34" si="390">+ACW15*ACX15</f>
        <v>0</v>
      </c>
      <c r="ADA15" s="1"/>
      <c r="ADB15" s="3"/>
      <c r="ADC15" s="12">
        <f t="shared" si="128"/>
        <v>0</v>
      </c>
      <c r="ADD15" s="11"/>
      <c r="ADE15" s="12">
        <f t="shared" ref="ADE15:ADE34" si="391">+ADC15*ADD15</f>
        <v>0</v>
      </c>
      <c r="ADG15" s="1"/>
      <c r="ADH15" s="3"/>
      <c r="ADI15" s="12">
        <f t="shared" si="129"/>
        <v>0</v>
      </c>
      <c r="ADJ15" s="11"/>
      <c r="ADK15" s="12">
        <f t="shared" ref="ADK15:ADK34" si="392">+ADI15*ADJ15</f>
        <v>0</v>
      </c>
    </row>
    <row r="16" spans="1:791" x14ac:dyDescent="0.25">
      <c r="A16" s="25"/>
      <c r="B16" s="1"/>
      <c r="C16" s="3"/>
      <c r="D16" s="12">
        <f t="shared" si="130"/>
        <v>0</v>
      </c>
      <c r="E16" s="11"/>
      <c r="F16" s="12">
        <f t="shared" si="131"/>
        <v>0</v>
      </c>
      <c r="G16" s="25"/>
      <c r="H16" s="1"/>
      <c r="I16" s="3"/>
      <c r="J16" s="12">
        <f t="shared" si="0"/>
        <v>0</v>
      </c>
      <c r="K16" s="11"/>
      <c r="L16" s="12">
        <f t="shared" si="132"/>
        <v>0</v>
      </c>
      <c r="M16" s="25"/>
      <c r="N16" s="1"/>
      <c r="O16" s="3"/>
      <c r="P16" s="12">
        <f t="shared" si="1"/>
        <v>0</v>
      </c>
      <c r="Q16" s="11"/>
      <c r="R16" s="12">
        <f t="shared" si="264"/>
        <v>0</v>
      </c>
      <c r="S16" s="25"/>
      <c r="T16" s="1"/>
      <c r="U16" s="3"/>
      <c r="V16" s="12">
        <f t="shared" si="2"/>
        <v>0</v>
      </c>
      <c r="W16" s="11"/>
      <c r="X16" s="12">
        <f t="shared" si="265"/>
        <v>0</v>
      </c>
      <c r="Y16" s="25"/>
      <c r="Z16" s="1"/>
      <c r="AA16" s="3"/>
      <c r="AB16" s="12">
        <f t="shared" si="3"/>
        <v>0</v>
      </c>
      <c r="AC16" s="11"/>
      <c r="AD16" s="12">
        <f t="shared" si="266"/>
        <v>0</v>
      </c>
      <c r="AE16" s="25"/>
      <c r="AF16" s="1"/>
      <c r="AG16" s="3"/>
      <c r="AH16" s="12">
        <f t="shared" si="4"/>
        <v>0</v>
      </c>
      <c r="AI16" s="11"/>
      <c r="AJ16" s="12">
        <f t="shared" si="267"/>
        <v>0</v>
      </c>
      <c r="AK16" s="25"/>
      <c r="AL16" s="1"/>
      <c r="AM16" s="3"/>
      <c r="AN16" s="12">
        <f t="shared" si="5"/>
        <v>0</v>
      </c>
      <c r="AO16" s="11"/>
      <c r="AP16" s="12">
        <f t="shared" si="268"/>
        <v>0</v>
      </c>
      <c r="AQ16" s="25"/>
      <c r="AR16" s="1"/>
      <c r="AS16" s="3"/>
      <c r="AT16" s="12">
        <f t="shared" si="6"/>
        <v>0</v>
      </c>
      <c r="AU16" s="11"/>
      <c r="AV16" s="12">
        <f t="shared" si="269"/>
        <v>0</v>
      </c>
      <c r="AW16" s="25"/>
      <c r="AX16" s="1"/>
      <c r="AY16" s="3"/>
      <c r="AZ16" s="12">
        <f t="shared" si="7"/>
        <v>0</v>
      </c>
      <c r="BA16" s="11"/>
      <c r="BB16" s="12">
        <f t="shared" si="270"/>
        <v>0</v>
      </c>
      <c r="BC16" s="25"/>
      <c r="BD16" s="1"/>
      <c r="BE16" s="3"/>
      <c r="BF16" s="12">
        <f t="shared" si="8"/>
        <v>0</v>
      </c>
      <c r="BG16" s="11"/>
      <c r="BH16" s="12">
        <f t="shared" si="271"/>
        <v>0</v>
      </c>
      <c r="BI16" s="25"/>
      <c r="BJ16" s="1"/>
      <c r="BK16" s="3"/>
      <c r="BL16" s="12">
        <f t="shared" si="9"/>
        <v>0</v>
      </c>
      <c r="BM16" s="11"/>
      <c r="BN16" s="12">
        <f t="shared" si="272"/>
        <v>0</v>
      </c>
      <c r="BO16" s="25"/>
      <c r="BP16" s="1"/>
      <c r="BQ16" s="3"/>
      <c r="BR16" s="12">
        <f t="shared" si="10"/>
        <v>0</v>
      </c>
      <c r="BS16" s="11"/>
      <c r="BT16" s="12">
        <f t="shared" si="273"/>
        <v>0</v>
      </c>
      <c r="BU16" s="25"/>
      <c r="BV16" s="1"/>
      <c r="BW16" s="3"/>
      <c r="BX16" s="12">
        <f t="shared" si="11"/>
        <v>0</v>
      </c>
      <c r="BY16" s="11"/>
      <c r="BZ16" s="12">
        <f t="shared" si="274"/>
        <v>0</v>
      </c>
      <c r="CA16" s="25"/>
      <c r="CB16" s="1"/>
      <c r="CC16" s="3"/>
      <c r="CD16" s="12">
        <f t="shared" si="12"/>
        <v>0</v>
      </c>
      <c r="CE16" s="11"/>
      <c r="CF16" s="12">
        <f t="shared" si="275"/>
        <v>0</v>
      </c>
      <c r="CG16" s="25"/>
      <c r="CH16" s="1"/>
      <c r="CI16" s="3"/>
      <c r="CJ16" s="12">
        <f t="shared" si="13"/>
        <v>0</v>
      </c>
      <c r="CK16" s="11"/>
      <c r="CL16" s="12">
        <f t="shared" si="276"/>
        <v>0</v>
      </c>
      <c r="CM16" s="25"/>
      <c r="CN16" s="1"/>
      <c r="CO16" s="3"/>
      <c r="CP16" s="12">
        <f t="shared" si="14"/>
        <v>0</v>
      </c>
      <c r="CQ16" s="11"/>
      <c r="CR16" s="12">
        <f t="shared" si="277"/>
        <v>0</v>
      </c>
      <c r="CS16" s="25"/>
      <c r="CT16" s="1"/>
      <c r="CU16" s="3"/>
      <c r="CV16" s="12">
        <f t="shared" si="15"/>
        <v>0</v>
      </c>
      <c r="CW16" s="11"/>
      <c r="CX16" s="12">
        <f t="shared" si="278"/>
        <v>0</v>
      </c>
      <c r="CY16" s="25"/>
      <c r="CZ16" s="1"/>
      <c r="DA16" s="3"/>
      <c r="DB16" s="12">
        <f t="shared" si="16"/>
        <v>0</v>
      </c>
      <c r="DC16" s="11"/>
      <c r="DD16" s="12">
        <f t="shared" si="279"/>
        <v>0</v>
      </c>
      <c r="DE16" s="25"/>
      <c r="DF16" s="1"/>
      <c r="DG16" s="3"/>
      <c r="DH16" s="12">
        <f t="shared" si="17"/>
        <v>0</v>
      </c>
      <c r="DI16" s="11"/>
      <c r="DJ16" s="12">
        <f t="shared" si="280"/>
        <v>0</v>
      </c>
      <c r="DK16" s="25"/>
      <c r="DL16" s="1"/>
      <c r="DM16" s="3"/>
      <c r="DN16" s="12">
        <f t="shared" si="18"/>
        <v>0</v>
      </c>
      <c r="DO16" s="11"/>
      <c r="DP16" s="12">
        <f t="shared" si="281"/>
        <v>0</v>
      </c>
      <c r="DQ16" s="25"/>
      <c r="DR16" s="1"/>
      <c r="DS16" s="3"/>
      <c r="DT16" s="12">
        <f t="shared" si="19"/>
        <v>0</v>
      </c>
      <c r="DU16" s="11"/>
      <c r="DV16" s="12">
        <f t="shared" si="282"/>
        <v>0</v>
      </c>
      <c r="DW16" s="25"/>
      <c r="DX16" s="1"/>
      <c r="DY16" s="3"/>
      <c r="DZ16" s="12">
        <f t="shared" si="20"/>
        <v>0</v>
      </c>
      <c r="EA16" s="11"/>
      <c r="EB16" s="12">
        <f t="shared" si="283"/>
        <v>0</v>
      </c>
      <c r="EC16" s="25"/>
      <c r="EE16" s="1"/>
      <c r="EF16" s="3"/>
      <c r="EG16" s="12">
        <f t="shared" si="21"/>
        <v>0</v>
      </c>
      <c r="EH16" s="11"/>
      <c r="EI16" s="12">
        <f t="shared" si="284"/>
        <v>0</v>
      </c>
      <c r="EK16" s="1"/>
      <c r="EL16" s="3"/>
      <c r="EM16" s="12">
        <f t="shared" si="22"/>
        <v>0</v>
      </c>
      <c r="EN16" s="11"/>
      <c r="EO16" s="12">
        <f t="shared" si="285"/>
        <v>0</v>
      </c>
      <c r="EQ16" s="1"/>
      <c r="ER16" s="3"/>
      <c r="ES16" s="12">
        <f t="shared" si="23"/>
        <v>0</v>
      </c>
      <c r="ET16" s="11"/>
      <c r="EU16" s="12">
        <f t="shared" si="286"/>
        <v>0</v>
      </c>
      <c r="EW16" s="1"/>
      <c r="EX16" s="3"/>
      <c r="EY16" s="12">
        <f t="shared" si="24"/>
        <v>0</v>
      </c>
      <c r="EZ16" s="11"/>
      <c r="FA16" s="12">
        <f t="shared" si="287"/>
        <v>0</v>
      </c>
      <c r="FC16" s="1"/>
      <c r="FD16" s="3"/>
      <c r="FE16" s="12">
        <f t="shared" si="25"/>
        <v>0</v>
      </c>
      <c r="FF16" s="11"/>
      <c r="FG16" s="12">
        <f t="shared" si="288"/>
        <v>0</v>
      </c>
      <c r="FI16" s="1"/>
      <c r="FJ16" s="3"/>
      <c r="FK16" s="12">
        <f t="shared" si="26"/>
        <v>0</v>
      </c>
      <c r="FL16" s="11"/>
      <c r="FM16" s="12">
        <f t="shared" si="289"/>
        <v>0</v>
      </c>
      <c r="FO16" s="1"/>
      <c r="FP16" s="3"/>
      <c r="FQ16" s="12">
        <f t="shared" si="27"/>
        <v>0</v>
      </c>
      <c r="FR16" s="11"/>
      <c r="FS16" s="12">
        <f t="shared" si="290"/>
        <v>0</v>
      </c>
      <c r="FT16" s="25"/>
      <c r="FU16" s="1"/>
      <c r="FV16" s="3"/>
      <c r="FW16" s="12">
        <f t="shared" si="28"/>
        <v>0</v>
      </c>
      <c r="FX16" s="11"/>
      <c r="FY16" s="12">
        <f t="shared" si="291"/>
        <v>0</v>
      </c>
      <c r="FZ16" s="25"/>
      <c r="GA16" s="1"/>
      <c r="GB16" s="3"/>
      <c r="GC16" s="12">
        <f t="shared" si="29"/>
        <v>0</v>
      </c>
      <c r="GD16" s="11"/>
      <c r="GE16" s="12">
        <f t="shared" si="292"/>
        <v>0</v>
      </c>
      <c r="GF16" s="25"/>
      <c r="GG16" s="1"/>
      <c r="GH16" s="3"/>
      <c r="GI16" s="12">
        <f t="shared" si="30"/>
        <v>0</v>
      </c>
      <c r="GJ16" s="11"/>
      <c r="GK16" s="12">
        <f t="shared" si="293"/>
        <v>0</v>
      </c>
      <c r="GL16" s="25"/>
      <c r="GM16" s="1"/>
      <c r="GN16" s="3"/>
      <c r="GO16" s="12">
        <f t="shared" si="31"/>
        <v>0</v>
      </c>
      <c r="GP16" s="11"/>
      <c r="GQ16" s="12">
        <f t="shared" si="294"/>
        <v>0</v>
      </c>
      <c r="GR16" s="25"/>
      <c r="GS16" s="1"/>
      <c r="GT16" s="3"/>
      <c r="GU16" s="12">
        <f t="shared" si="32"/>
        <v>0</v>
      </c>
      <c r="GV16" s="11"/>
      <c r="GW16" s="12">
        <f t="shared" si="295"/>
        <v>0</v>
      </c>
      <c r="GX16" s="25"/>
      <c r="GY16" s="1"/>
      <c r="GZ16" s="3"/>
      <c r="HA16" s="12">
        <f t="shared" si="33"/>
        <v>0</v>
      </c>
      <c r="HB16" s="11"/>
      <c r="HC16" s="12">
        <f t="shared" si="296"/>
        <v>0</v>
      </c>
      <c r="HD16" s="25"/>
      <c r="HE16" s="1"/>
      <c r="HF16" s="3"/>
      <c r="HG16" s="12">
        <f t="shared" si="34"/>
        <v>0</v>
      </c>
      <c r="HH16" s="11"/>
      <c r="HI16" s="12">
        <f t="shared" si="297"/>
        <v>0</v>
      </c>
      <c r="HJ16" s="25"/>
      <c r="HK16" s="1"/>
      <c r="HL16" s="3"/>
      <c r="HM16" s="12">
        <f t="shared" si="35"/>
        <v>0</v>
      </c>
      <c r="HN16" s="11"/>
      <c r="HO16" s="12">
        <f t="shared" si="298"/>
        <v>0</v>
      </c>
      <c r="HP16" s="25"/>
      <c r="HQ16" s="1"/>
      <c r="HR16" s="3"/>
      <c r="HS16" s="12">
        <f t="shared" si="36"/>
        <v>0</v>
      </c>
      <c r="HT16" s="11"/>
      <c r="HU16" s="12">
        <f t="shared" si="299"/>
        <v>0</v>
      </c>
      <c r="HV16" s="25"/>
      <c r="HW16" s="1"/>
      <c r="HX16" s="3"/>
      <c r="HY16" s="12">
        <f t="shared" si="37"/>
        <v>0</v>
      </c>
      <c r="HZ16" s="11"/>
      <c r="IA16" s="12">
        <f t="shared" si="300"/>
        <v>0</v>
      </c>
      <c r="IB16" s="25"/>
      <c r="IC16" s="1"/>
      <c r="ID16" s="3"/>
      <c r="IE16" s="12">
        <f t="shared" si="38"/>
        <v>0</v>
      </c>
      <c r="IF16" s="11"/>
      <c r="IG16" s="12">
        <f t="shared" si="301"/>
        <v>0</v>
      </c>
      <c r="IH16" s="25"/>
      <c r="II16" s="1"/>
      <c r="IJ16" s="3"/>
      <c r="IK16" s="12">
        <f t="shared" si="39"/>
        <v>0</v>
      </c>
      <c r="IL16" s="11"/>
      <c r="IM16" s="12">
        <f t="shared" si="302"/>
        <v>0</v>
      </c>
      <c r="IN16" s="25"/>
      <c r="IO16" s="1"/>
      <c r="IP16" s="3"/>
      <c r="IQ16" s="12">
        <f t="shared" si="40"/>
        <v>0</v>
      </c>
      <c r="IR16" s="11"/>
      <c r="IS16" s="12">
        <f t="shared" si="303"/>
        <v>0</v>
      </c>
      <c r="IT16" s="25"/>
      <c r="IU16" s="1"/>
      <c r="IV16" s="3"/>
      <c r="IW16" s="12">
        <f t="shared" si="41"/>
        <v>0</v>
      </c>
      <c r="IX16" s="11"/>
      <c r="IY16" s="12">
        <f t="shared" si="304"/>
        <v>0</v>
      </c>
      <c r="IZ16" s="25"/>
      <c r="JA16" s="1"/>
      <c r="JB16" s="3"/>
      <c r="JC16" s="12">
        <f t="shared" si="42"/>
        <v>0</v>
      </c>
      <c r="JD16" s="11"/>
      <c r="JE16" s="12">
        <f t="shared" si="305"/>
        <v>0</v>
      </c>
      <c r="JF16" s="25"/>
      <c r="JG16" s="1"/>
      <c r="JH16" s="3"/>
      <c r="JI16" s="12">
        <f t="shared" si="257"/>
        <v>0</v>
      </c>
      <c r="JJ16" s="11"/>
      <c r="JK16" s="12">
        <f t="shared" si="306"/>
        <v>0</v>
      </c>
      <c r="JL16" s="25"/>
      <c r="JM16" s="1"/>
      <c r="JN16" s="3"/>
      <c r="JO16" s="12">
        <f t="shared" si="44"/>
        <v>0</v>
      </c>
      <c r="JP16" s="11"/>
      <c r="JQ16" s="12">
        <f t="shared" si="307"/>
        <v>0</v>
      </c>
      <c r="JR16" s="25"/>
      <c r="JS16" s="1"/>
      <c r="JT16" s="3"/>
      <c r="JU16" s="12">
        <f t="shared" si="45"/>
        <v>0</v>
      </c>
      <c r="JV16" s="11"/>
      <c r="JW16" s="12">
        <f t="shared" si="308"/>
        <v>0</v>
      </c>
      <c r="JX16" s="25"/>
      <c r="JY16" s="1"/>
      <c r="JZ16" s="3"/>
      <c r="KA16" s="12">
        <f t="shared" si="46"/>
        <v>0</v>
      </c>
      <c r="KB16" s="11"/>
      <c r="KC16" s="12">
        <f t="shared" si="309"/>
        <v>0</v>
      </c>
      <c r="KD16" s="25"/>
      <c r="KE16" s="1"/>
      <c r="KF16" s="3"/>
      <c r="KG16" s="12">
        <f t="shared" si="47"/>
        <v>0</v>
      </c>
      <c r="KH16" s="11"/>
      <c r="KI16" s="12">
        <f t="shared" si="310"/>
        <v>0</v>
      </c>
      <c r="KJ16" s="25"/>
      <c r="KL16" s="1"/>
      <c r="KM16" s="3"/>
      <c r="KN16" s="12">
        <f t="shared" si="48"/>
        <v>0</v>
      </c>
      <c r="KO16" s="11"/>
      <c r="KP16" s="12">
        <f t="shared" si="311"/>
        <v>0</v>
      </c>
      <c r="KR16" s="1"/>
      <c r="KS16" s="3"/>
      <c r="KT16" s="12">
        <f t="shared" si="49"/>
        <v>0</v>
      </c>
      <c r="KU16" s="11"/>
      <c r="KV16" s="12">
        <f t="shared" si="312"/>
        <v>0</v>
      </c>
      <c r="KX16" s="1"/>
      <c r="KY16" s="3"/>
      <c r="KZ16" s="12">
        <f t="shared" si="50"/>
        <v>0</v>
      </c>
      <c r="LA16" s="11"/>
      <c r="LB16" s="12">
        <f t="shared" si="313"/>
        <v>0</v>
      </c>
      <c r="LD16" s="30">
        <v>5</v>
      </c>
      <c r="LE16" s="53">
        <f>129000/5</f>
        <v>25800</v>
      </c>
      <c r="LF16" s="12">
        <f t="shared" si="51"/>
        <v>129000</v>
      </c>
      <c r="LG16" s="11"/>
      <c r="LH16" s="12">
        <f t="shared" si="314"/>
        <v>0</v>
      </c>
      <c r="LJ16" s="1"/>
      <c r="LK16" s="3"/>
      <c r="LL16" s="12">
        <f t="shared" si="52"/>
        <v>0</v>
      </c>
      <c r="LM16" s="11"/>
      <c r="LN16" s="12">
        <f t="shared" si="315"/>
        <v>0</v>
      </c>
      <c r="LP16" s="1"/>
      <c r="LQ16" s="3"/>
      <c r="LR16" s="12">
        <f t="shared" si="53"/>
        <v>0</v>
      </c>
      <c r="LS16" s="11"/>
      <c r="LT16" s="12">
        <f t="shared" si="316"/>
        <v>0</v>
      </c>
      <c r="LV16" s="1"/>
      <c r="LW16" s="3"/>
      <c r="LX16" s="12">
        <f t="shared" si="54"/>
        <v>0</v>
      </c>
      <c r="LY16" s="11"/>
      <c r="LZ16" s="12">
        <f t="shared" si="317"/>
        <v>0</v>
      </c>
      <c r="MA16" s="25"/>
      <c r="MB16" s="1"/>
      <c r="MC16" s="3"/>
      <c r="MD16" s="12">
        <f t="shared" si="55"/>
        <v>0</v>
      </c>
      <c r="ME16" s="11"/>
      <c r="MF16" s="12">
        <f t="shared" si="318"/>
        <v>0</v>
      </c>
      <c r="MG16" s="25"/>
      <c r="MH16" s="1"/>
      <c r="MI16" s="3"/>
      <c r="MJ16" s="12">
        <f t="shared" si="56"/>
        <v>0</v>
      </c>
      <c r="MK16" s="11"/>
      <c r="ML16" s="12">
        <f t="shared" si="319"/>
        <v>0</v>
      </c>
      <c r="MM16" s="25"/>
      <c r="MO16" s="1"/>
      <c r="MP16" s="3"/>
      <c r="MQ16" s="12">
        <f t="shared" si="57"/>
        <v>0</v>
      </c>
      <c r="MR16" s="11"/>
      <c r="MS16" s="12">
        <f t="shared" si="320"/>
        <v>0</v>
      </c>
      <c r="MU16" s="1"/>
      <c r="MV16" s="3"/>
      <c r="MW16" s="12">
        <f t="shared" si="58"/>
        <v>0</v>
      </c>
      <c r="MX16" s="11"/>
      <c r="MY16" s="12">
        <f t="shared" si="321"/>
        <v>0</v>
      </c>
      <c r="NA16" s="1"/>
      <c r="NB16" s="3"/>
      <c r="NC16" s="12">
        <f t="shared" si="59"/>
        <v>0</v>
      </c>
      <c r="ND16" s="11"/>
      <c r="NE16" s="12">
        <f t="shared" si="322"/>
        <v>0</v>
      </c>
      <c r="NG16" s="1"/>
      <c r="NH16" s="3"/>
      <c r="NI16" s="12">
        <f t="shared" si="60"/>
        <v>0</v>
      </c>
      <c r="NJ16" s="11"/>
      <c r="NK16" s="12">
        <f t="shared" si="323"/>
        <v>0</v>
      </c>
      <c r="NM16" s="1"/>
      <c r="NN16" s="3"/>
      <c r="NO16" s="12">
        <f t="shared" si="61"/>
        <v>0</v>
      </c>
      <c r="NP16" s="11"/>
      <c r="NQ16" s="12">
        <f t="shared" si="324"/>
        <v>0</v>
      </c>
      <c r="NS16" s="1"/>
      <c r="NT16" s="3"/>
      <c r="NU16" s="12">
        <f t="shared" si="62"/>
        <v>0</v>
      </c>
      <c r="NV16" s="11"/>
      <c r="NW16" s="12">
        <f t="shared" si="325"/>
        <v>0</v>
      </c>
      <c r="NY16" s="1"/>
      <c r="NZ16" s="3"/>
      <c r="OA16" s="12">
        <f t="shared" si="63"/>
        <v>0</v>
      </c>
      <c r="OB16" s="11"/>
      <c r="OC16" s="12">
        <f t="shared" si="326"/>
        <v>0</v>
      </c>
      <c r="OD16" s="25"/>
      <c r="OE16" s="1"/>
      <c r="OF16" s="3"/>
      <c r="OG16" s="12">
        <f t="shared" si="64"/>
        <v>0</v>
      </c>
      <c r="OH16" s="11"/>
      <c r="OI16" s="12">
        <f t="shared" si="327"/>
        <v>0</v>
      </c>
      <c r="OJ16" s="25"/>
      <c r="OK16" s="1"/>
      <c r="OL16" s="3"/>
      <c r="OM16" s="12">
        <f t="shared" si="65"/>
        <v>0</v>
      </c>
      <c r="ON16" s="11"/>
      <c r="OO16" s="12">
        <f t="shared" si="328"/>
        <v>0</v>
      </c>
      <c r="OP16" s="25"/>
      <c r="OQ16" s="1"/>
      <c r="OR16" s="3"/>
      <c r="OS16" s="12">
        <f t="shared" si="66"/>
        <v>0</v>
      </c>
      <c r="OT16" s="11"/>
      <c r="OU16" s="12">
        <f t="shared" si="329"/>
        <v>0</v>
      </c>
      <c r="OV16" s="25"/>
      <c r="OW16" s="1"/>
      <c r="OX16" s="3"/>
      <c r="OY16" s="12">
        <f t="shared" si="67"/>
        <v>0</v>
      </c>
      <c r="OZ16" s="11"/>
      <c r="PA16" s="12">
        <f t="shared" si="330"/>
        <v>0</v>
      </c>
      <c r="PB16" s="25"/>
      <c r="PC16" s="1"/>
      <c r="PD16" s="3"/>
      <c r="PE16" s="12">
        <f t="shared" si="68"/>
        <v>0</v>
      </c>
      <c r="PF16" s="11"/>
      <c r="PG16" s="12">
        <f t="shared" si="331"/>
        <v>0</v>
      </c>
      <c r="PH16" s="25"/>
      <c r="PI16" s="1"/>
      <c r="PJ16" s="3"/>
      <c r="PK16" s="12">
        <f t="shared" si="69"/>
        <v>0</v>
      </c>
      <c r="PL16" s="11"/>
      <c r="PM16" s="12">
        <f t="shared" si="332"/>
        <v>0</v>
      </c>
      <c r="PN16" s="25"/>
      <c r="PO16" s="1"/>
      <c r="PP16" s="3"/>
      <c r="PQ16" s="12">
        <f t="shared" si="70"/>
        <v>0</v>
      </c>
      <c r="PR16" s="11"/>
      <c r="PS16" s="12">
        <f t="shared" si="333"/>
        <v>0</v>
      </c>
      <c r="PT16" s="25"/>
      <c r="PU16" s="1"/>
      <c r="PV16" s="3"/>
      <c r="PW16" s="12">
        <f t="shared" si="71"/>
        <v>0</v>
      </c>
      <c r="PX16" s="11"/>
      <c r="PY16" s="12">
        <f t="shared" si="334"/>
        <v>0</v>
      </c>
      <c r="PZ16" s="25"/>
      <c r="QA16" s="1"/>
      <c r="QB16" s="3"/>
      <c r="QC16" s="12">
        <f t="shared" si="72"/>
        <v>0</v>
      </c>
      <c r="QD16" s="11"/>
      <c r="QE16" s="12">
        <f t="shared" si="335"/>
        <v>0</v>
      </c>
      <c r="QF16" s="25"/>
      <c r="QG16" s="1"/>
      <c r="QH16" s="3"/>
      <c r="QI16" s="12">
        <f t="shared" si="73"/>
        <v>0</v>
      </c>
      <c r="QJ16" s="11"/>
      <c r="QK16" s="12">
        <f t="shared" si="336"/>
        <v>0</v>
      </c>
      <c r="QL16" s="25"/>
      <c r="QM16" s="1"/>
      <c r="QN16" s="3"/>
      <c r="QO16" s="12">
        <f t="shared" si="74"/>
        <v>0</v>
      </c>
      <c r="QP16" s="11"/>
      <c r="QQ16" s="12">
        <f t="shared" si="337"/>
        <v>0</v>
      </c>
      <c r="QR16" s="25"/>
      <c r="QS16" s="1"/>
      <c r="QT16" s="3"/>
      <c r="QU16" s="12">
        <f t="shared" si="75"/>
        <v>0</v>
      </c>
      <c r="QV16" s="11"/>
      <c r="QW16" s="12">
        <f t="shared" si="338"/>
        <v>0</v>
      </c>
      <c r="QX16" s="25"/>
      <c r="QY16" s="1"/>
      <c r="QZ16" s="3"/>
      <c r="RA16" s="12">
        <f t="shared" si="76"/>
        <v>0</v>
      </c>
      <c r="RB16" s="11"/>
      <c r="RC16" s="12">
        <f t="shared" si="339"/>
        <v>0</v>
      </c>
      <c r="RD16" s="25"/>
      <c r="RE16" s="1"/>
      <c r="RF16" s="3"/>
      <c r="RG16" s="12">
        <f t="shared" si="77"/>
        <v>0</v>
      </c>
      <c r="RH16" s="11"/>
      <c r="RI16" s="12">
        <f t="shared" si="340"/>
        <v>0</v>
      </c>
      <c r="RJ16" s="25"/>
      <c r="RK16" s="1"/>
      <c r="RL16" s="3"/>
      <c r="RM16" s="12">
        <f t="shared" si="78"/>
        <v>0</v>
      </c>
      <c r="RN16" s="11"/>
      <c r="RO16" s="12">
        <f t="shared" si="341"/>
        <v>0</v>
      </c>
      <c r="RP16" s="25"/>
      <c r="RQ16" s="1"/>
      <c r="RR16" s="3"/>
      <c r="RS16" s="12">
        <f t="shared" si="261"/>
        <v>0</v>
      </c>
      <c r="RT16" s="11"/>
      <c r="RU16" s="12">
        <f t="shared" si="342"/>
        <v>0</v>
      </c>
      <c r="RV16" s="25"/>
      <c r="RW16" s="1"/>
      <c r="RX16" s="3"/>
      <c r="RY16" s="12">
        <f t="shared" si="80"/>
        <v>0</v>
      </c>
      <c r="RZ16" s="11"/>
      <c r="SA16" s="12">
        <f t="shared" si="343"/>
        <v>0</v>
      </c>
      <c r="SB16" s="25"/>
      <c r="SC16" s="1"/>
      <c r="SD16" s="3"/>
      <c r="SE16" s="12">
        <f t="shared" si="81"/>
        <v>0</v>
      </c>
      <c r="SF16" s="11"/>
      <c r="SG16" s="12">
        <f t="shared" si="344"/>
        <v>0</v>
      </c>
      <c r="SH16" s="25"/>
      <c r="SI16" s="1"/>
      <c r="SJ16" s="3"/>
      <c r="SK16" s="12">
        <f t="shared" si="82"/>
        <v>0</v>
      </c>
      <c r="SL16" s="11"/>
      <c r="SM16" s="12">
        <f t="shared" si="345"/>
        <v>0</v>
      </c>
      <c r="SN16" s="25"/>
      <c r="SO16" s="1"/>
      <c r="SP16" s="3"/>
      <c r="SQ16" s="12">
        <f t="shared" si="83"/>
        <v>0</v>
      </c>
      <c r="SR16" s="11"/>
      <c r="SS16" s="12">
        <f t="shared" si="346"/>
        <v>0</v>
      </c>
      <c r="ST16" s="25"/>
      <c r="SV16" s="1"/>
      <c r="SW16" s="3"/>
      <c r="SX16" s="12">
        <f t="shared" si="84"/>
        <v>0</v>
      </c>
      <c r="SY16" s="11"/>
      <c r="SZ16" s="12">
        <f t="shared" si="347"/>
        <v>0</v>
      </c>
      <c r="TB16" s="1"/>
      <c r="TC16" s="3"/>
      <c r="TD16" s="12">
        <f t="shared" si="85"/>
        <v>0</v>
      </c>
      <c r="TE16" s="11"/>
      <c r="TF16" s="12">
        <f t="shared" si="348"/>
        <v>0</v>
      </c>
      <c r="TH16" s="1"/>
      <c r="TI16" s="3"/>
      <c r="TJ16" s="12">
        <f t="shared" si="86"/>
        <v>0</v>
      </c>
      <c r="TK16" s="11"/>
      <c r="TL16" s="12">
        <f t="shared" si="349"/>
        <v>0</v>
      </c>
      <c r="TN16" s="30">
        <v>12</v>
      </c>
      <c r="TO16" s="81">
        <f>14400/12</f>
        <v>1200</v>
      </c>
      <c r="TP16" s="12">
        <f t="shared" si="87"/>
        <v>14400</v>
      </c>
      <c r="TQ16" s="11"/>
      <c r="TR16" s="12">
        <f t="shared" si="350"/>
        <v>0</v>
      </c>
      <c r="TT16" s="1"/>
      <c r="TU16" s="3"/>
      <c r="TV16" s="12">
        <f t="shared" si="88"/>
        <v>0</v>
      </c>
      <c r="TW16" s="11"/>
      <c r="TX16" s="12">
        <f t="shared" si="351"/>
        <v>0</v>
      </c>
      <c r="TZ16" s="1"/>
      <c r="UA16" s="3"/>
      <c r="UB16" s="12">
        <f t="shared" si="89"/>
        <v>0</v>
      </c>
      <c r="UC16" s="11"/>
      <c r="UD16" s="12">
        <f t="shared" si="352"/>
        <v>0</v>
      </c>
      <c r="UF16" s="1"/>
      <c r="UG16" s="3"/>
      <c r="UH16" s="12">
        <f t="shared" si="90"/>
        <v>0</v>
      </c>
      <c r="UI16" s="11"/>
      <c r="UJ16" s="12">
        <f t="shared" si="353"/>
        <v>0</v>
      </c>
      <c r="UK16" s="25"/>
      <c r="UL16" s="1"/>
      <c r="UM16" s="3"/>
      <c r="UN16" s="12">
        <f t="shared" si="91"/>
        <v>0</v>
      </c>
      <c r="UO16" s="11"/>
      <c r="UP16" s="12">
        <f t="shared" si="354"/>
        <v>0</v>
      </c>
      <c r="UQ16" s="25"/>
      <c r="UR16" s="1"/>
      <c r="US16" s="3"/>
      <c r="UT16" s="12">
        <f t="shared" si="92"/>
        <v>0</v>
      </c>
      <c r="UU16" s="11"/>
      <c r="UV16" s="12">
        <f t="shared" si="355"/>
        <v>0</v>
      </c>
      <c r="UW16" s="25"/>
      <c r="UX16" s="1"/>
      <c r="UY16" s="3"/>
      <c r="UZ16" s="12">
        <f t="shared" si="93"/>
        <v>0</v>
      </c>
      <c r="VA16" s="11"/>
      <c r="VB16" s="12">
        <f t="shared" si="356"/>
        <v>0</v>
      </c>
      <c r="VC16" s="25"/>
      <c r="VE16" s="1"/>
      <c r="VF16" s="3"/>
      <c r="VG16" s="12">
        <f t="shared" si="94"/>
        <v>0</v>
      </c>
      <c r="VH16" s="11"/>
      <c r="VI16" s="12">
        <f t="shared" si="357"/>
        <v>0</v>
      </c>
      <c r="VK16" s="1"/>
      <c r="VL16" s="3"/>
      <c r="VM16" s="12">
        <f t="shared" si="95"/>
        <v>0</v>
      </c>
      <c r="VN16" s="11"/>
      <c r="VO16" s="12">
        <f t="shared" si="358"/>
        <v>0</v>
      </c>
      <c r="VQ16" s="1"/>
      <c r="VR16" s="3"/>
      <c r="VS16" s="12">
        <f t="shared" si="96"/>
        <v>0</v>
      </c>
      <c r="VT16" s="11"/>
      <c r="VU16" s="12">
        <f t="shared" si="359"/>
        <v>0</v>
      </c>
      <c r="VW16" s="1"/>
      <c r="VX16" s="3"/>
      <c r="VY16" s="12">
        <f t="shared" si="97"/>
        <v>0</v>
      </c>
      <c r="VZ16" s="11"/>
      <c r="WA16" s="12">
        <f t="shared" si="360"/>
        <v>0</v>
      </c>
      <c r="WC16" s="1"/>
      <c r="WD16" s="3"/>
      <c r="WE16" s="12">
        <f t="shared" si="98"/>
        <v>0</v>
      </c>
      <c r="WF16" s="11"/>
      <c r="WG16" s="12">
        <f t="shared" si="361"/>
        <v>0</v>
      </c>
      <c r="WI16" s="30">
        <v>5</v>
      </c>
      <c r="WJ16" s="94">
        <f>137000/5</f>
        <v>27400</v>
      </c>
      <c r="WK16" s="12">
        <f t="shared" si="99"/>
        <v>137000</v>
      </c>
      <c r="WL16" s="11"/>
      <c r="WM16" s="12">
        <f t="shared" si="362"/>
        <v>0</v>
      </c>
      <c r="WO16" s="1"/>
      <c r="WP16" s="3"/>
      <c r="WQ16" s="12">
        <f t="shared" si="100"/>
        <v>0</v>
      </c>
      <c r="WR16" s="11"/>
      <c r="WS16" s="12">
        <f t="shared" si="363"/>
        <v>0</v>
      </c>
      <c r="WU16" s="1"/>
      <c r="WV16" s="3"/>
      <c r="WW16" s="12">
        <f t="shared" si="101"/>
        <v>0</v>
      </c>
      <c r="WX16" s="11"/>
      <c r="WY16" s="12">
        <f t="shared" si="364"/>
        <v>0</v>
      </c>
      <c r="XA16" s="1"/>
      <c r="XB16" s="3"/>
      <c r="XC16" s="12">
        <f t="shared" si="102"/>
        <v>0</v>
      </c>
      <c r="XD16" s="11"/>
      <c r="XE16" s="12">
        <f t="shared" si="365"/>
        <v>0</v>
      </c>
      <c r="XG16" s="1"/>
      <c r="XH16" s="3"/>
      <c r="XI16" s="12">
        <f t="shared" si="103"/>
        <v>0</v>
      </c>
      <c r="XJ16" s="11"/>
      <c r="XK16" s="12">
        <f t="shared" si="366"/>
        <v>0</v>
      </c>
      <c r="XM16" s="1"/>
      <c r="XN16" s="3"/>
      <c r="XO16" s="12">
        <f t="shared" si="104"/>
        <v>0</v>
      </c>
      <c r="XP16" s="11"/>
      <c r="XQ16" s="12">
        <f t="shared" si="367"/>
        <v>0</v>
      </c>
      <c r="XS16" s="1"/>
      <c r="XT16" s="3"/>
      <c r="XU16" s="12">
        <f t="shared" si="105"/>
        <v>0</v>
      </c>
      <c r="XV16" s="11"/>
      <c r="XW16" s="12">
        <f t="shared" si="368"/>
        <v>0</v>
      </c>
      <c r="XY16" s="1"/>
      <c r="XZ16" s="3"/>
      <c r="YA16" s="12">
        <f t="shared" si="106"/>
        <v>0</v>
      </c>
      <c r="YB16" s="11"/>
      <c r="YC16" s="12">
        <f t="shared" si="369"/>
        <v>0</v>
      </c>
      <c r="YE16" s="30">
        <v>90</v>
      </c>
      <c r="YF16" s="96">
        <f>14400/90</f>
        <v>160</v>
      </c>
      <c r="YG16" s="12">
        <f t="shared" si="107"/>
        <v>14400</v>
      </c>
      <c r="YH16" s="11"/>
      <c r="YI16" s="12">
        <f t="shared" si="370"/>
        <v>0</v>
      </c>
      <c r="YK16" s="1"/>
      <c r="YL16" s="3"/>
      <c r="YM16" s="12">
        <f t="shared" si="108"/>
        <v>0</v>
      </c>
      <c r="YN16" s="11"/>
      <c r="YO16" s="12">
        <f t="shared" si="371"/>
        <v>0</v>
      </c>
      <c r="YQ16" s="1"/>
      <c r="YR16" s="3"/>
      <c r="YS16" s="12">
        <f t="shared" si="109"/>
        <v>0</v>
      </c>
      <c r="YT16" s="11"/>
      <c r="YU16" s="12">
        <f t="shared" si="372"/>
        <v>0</v>
      </c>
      <c r="YW16" s="1"/>
      <c r="YX16" s="3"/>
      <c r="YY16" s="12">
        <f t="shared" si="110"/>
        <v>0</v>
      </c>
      <c r="YZ16" s="11"/>
      <c r="ZA16" s="12">
        <f t="shared" si="373"/>
        <v>0</v>
      </c>
      <c r="ZC16" s="1"/>
      <c r="ZD16" s="3"/>
      <c r="ZE16" s="12">
        <f t="shared" si="111"/>
        <v>0</v>
      </c>
      <c r="ZF16" s="11"/>
      <c r="ZG16" s="12">
        <f t="shared" si="374"/>
        <v>0</v>
      </c>
      <c r="ZI16" s="1"/>
      <c r="ZJ16" s="3"/>
      <c r="ZK16" s="12">
        <f t="shared" si="112"/>
        <v>0</v>
      </c>
      <c r="ZL16" s="11"/>
      <c r="ZM16" s="12">
        <f t="shared" si="375"/>
        <v>0</v>
      </c>
      <c r="ZO16" s="1"/>
      <c r="ZP16" s="3"/>
      <c r="ZQ16" s="12">
        <f t="shared" si="113"/>
        <v>0</v>
      </c>
      <c r="ZR16" s="11"/>
      <c r="ZS16" s="12">
        <f t="shared" si="376"/>
        <v>0</v>
      </c>
      <c r="ZU16" s="1"/>
      <c r="ZV16" s="3"/>
      <c r="ZW16" s="12">
        <f t="shared" si="114"/>
        <v>0</v>
      </c>
      <c r="ZX16" s="11"/>
      <c r="ZY16" s="12">
        <f t="shared" si="377"/>
        <v>0</v>
      </c>
      <c r="AAA16" s="1"/>
      <c r="AAB16" s="3"/>
      <c r="AAC16" s="12">
        <f t="shared" si="115"/>
        <v>0</v>
      </c>
      <c r="AAD16" s="11"/>
      <c r="AAE16" s="12">
        <f t="shared" si="378"/>
        <v>0</v>
      </c>
      <c r="AAG16" s="30">
        <v>2</v>
      </c>
      <c r="AAH16" s="109">
        <f>12500/2</f>
        <v>6250</v>
      </c>
      <c r="AAI16" s="12">
        <f t="shared" si="116"/>
        <v>12500</v>
      </c>
      <c r="AAJ16" s="11"/>
      <c r="AAK16" s="12">
        <f t="shared" si="379"/>
        <v>0</v>
      </c>
      <c r="AAM16" s="1"/>
      <c r="AAN16" s="3"/>
      <c r="AAO16" s="12">
        <f t="shared" si="117"/>
        <v>0</v>
      </c>
      <c r="AAP16" s="11"/>
      <c r="AAQ16" s="12">
        <f t="shared" si="380"/>
        <v>0</v>
      </c>
      <c r="AAS16" s="1"/>
      <c r="AAT16" s="3"/>
      <c r="AAU16" s="12">
        <f t="shared" si="118"/>
        <v>0</v>
      </c>
      <c r="AAV16" s="11"/>
      <c r="AAW16" s="12">
        <f t="shared" si="381"/>
        <v>0</v>
      </c>
      <c r="AAY16" s="1"/>
      <c r="AAZ16" s="3"/>
      <c r="ABA16" s="12">
        <f t="shared" si="119"/>
        <v>0</v>
      </c>
      <c r="ABB16" s="11"/>
      <c r="ABC16" s="12">
        <f t="shared" si="382"/>
        <v>0</v>
      </c>
      <c r="ABE16" s="1"/>
      <c r="ABF16" s="3"/>
      <c r="ABG16" s="12">
        <f t="shared" si="120"/>
        <v>0</v>
      </c>
      <c r="ABH16" s="11"/>
      <c r="ABI16" s="12">
        <f t="shared" si="383"/>
        <v>0</v>
      </c>
      <c r="ABK16" s="1"/>
      <c r="ABL16" s="3"/>
      <c r="ABM16" s="12">
        <f t="shared" si="121"/>
        <v>0</v>
      </c>
      <c r="ABN16" s="11"/>
      <c r="ABO16" s="12">
        <f t="shared" si="384"/>
        <v>0</v>
      </c>
      <c r="ABQ16" s="1"/>
      <c r="ABR16" s="3"/>
      <c r="ABS16" s="12">
        <f t="shared" si="122"/>
        <v>0</v>
      </c>
      <c r="ABT16" s="11"/>
      <c r="ABU16" s="12">
        <f t="shared" si="385"/>
        <v>0</v>
      </c>
      <c r="ABW16" s="1"/>
      <c r="ABX16" s="3"/>
      <c r="ABY16" s="12">
        <f t="shared" si="123"/>
        <v>0</v>
      </c>
      <c r="ABZ16" s="11"/>
      <c r="ACA16" s="12">
        <f t="shared" si="386"/>
        <v>0</v>
      </c>
      <c r="ACC16" s="1"/>
      <c r="ACD16" s="3"/>
      <c r="ACE16" s="12">
        <f t="shared" si="124"/>
        <v>0</v>
      </c>
      <c r="ACF16" s="11"/>
      <c r="ACG16" s="12">
        <f t="shared" si="387"/>
        <v>0</v>
      </c>
      <c r="ACI16" s="1"/>
      <c r="ACJ16" s="3"/>
      <c r="ACK16" s="12">
        <f t="shared" si="125"/>
        <v>0</v>
      </c>
      <c r="ACL16" s="11"/>
      <c r="ACM16" s="12">
        <f t="shared" si="388"/>
        <v>0</v>
      </c>
      <c r="ACO16" s="1"/>
      <c r="ACP16" s="3"/>
      <c r="ACQ16" s="12">
        <f t="shared" si="126"/>
        <v>0</v>
      </c>
      <c r="ACR16" s="11"/>
      <c r="ACS16" s="12">
        <f t="shared" si="389"/>
        <v>0</v>
      </c>
      <c r="ACU16" s="1"/>
      <c r="ACV16" s="3"/>
      <c r="ACW16" s="12">
        <f t="shared" si="127"/>
        <v>0</v>
      </c>
      <c r="ACX16" s="11"/>
      <c r="ACY16" s="12">
        <f t="shared" si="390"/>
        <v>0</v>
      </c>
      <c r="ADA16" s="1"/>
      <c r="ADB16" s="3"/>
      <c r="ADC16" s="12">
        <f t="shared" si="128"/>
        <v>0</v>
      </c>
      <c r="ADD16" s="11"/>
      <c r="ADE16" s="12">
        <f t="shared" si="391"/>
        <v>0</v>
      </c>
      <c r="ADG16" s="1"/>
      <c r="ADH16" s="3"/>
      <c r="ADI16" s="12">
        <f t="shared" si="129"/>
        <v>0</v>
      </c>
      <c r="ADJ16" s="11"/>
      <c r="ADK16" s="12">
        <f t="shared" si="392"/>
        <v>0</v>
      </c>
    </row>
    <row r="17" spans="1:791" x14ac:dyDescent="0.25">
      <c r="A17" s="25"/>
      <c r="B17" s="1"/>
      <c r="C17" s="3"/>
      <c r="D17" s="12">
        <f t="shared" ref="D17:D23" si="393">+B17*C17</f>
        <v>0</v>
      </c>
      <c r="E17" s="11"/>
      <c r="F17" s="12">
        <f t="shared" si="131"/>
        <v>0</v>
      </c>
      <c r="G17" s="25"/>
      <c r="H17" s="1"/>
      <c r="I17" s="3"/>
      <c r="J17" s="12">
        <f t="shared" ref="J17:J34" si="394">+H17*I17</f>
        <v>0</v>
      </c>
      <c r="K17" s="11"/>
      <c r="L17" s="12">
        <f t="shared" si="132"/>
        <v>0</v>
      </c>
      <c r="M17" s="25"/>
      <c r="N17" s="1"/>
      <c r="O17" s="3"/>
      <c r="P17" s="12">
        <f t="shared" si="1"/>
        <v>0</v>
      </c>
      <c r="Q17" s="11"/>
      <c r="R17" s="12">
        <f t="shared" si="264"/>
        <v>0</v>
      </c>
      <c r="S17" s="25"/>
      <c r="T17" s="1"/>
      <c r="U17" s="3"/>
      <c r="V17" s="12">
        <f t="shared" si="2"/>
        <v>0</v>
      </c>
      <c r="W17" s="11"/>
      <c r="X17" s="12">
        <f t="shared" si="265"/>
        <v>0</v>
      </c>
      <c r="Y17" s="25"/>
      <c r="Z17" s="1"/>
      <c r="AA17" s="3"/>
      <c r="AB17" s="12">
        <f t="shared" si="3"/>
        <v>0</v>
      </c>
      <c r="AC17" s="11"/>
      <c r="AD17" s="12">
        <f t="shared" si="266"/>
        <v>0</v>
      </c>
      <c r="AE17" s="25"/>
      <c r="AF17" s="1"/>
      <c r="AG17" s="3"/>
      <c r="AH17" s="12">
        <f t="shared" si="4"/>
        <v>0</v>
      </c>
      <c r="AI17" s="11"/>
      <c r="AJ17" s="12">
        <f t="shared" si="267"/>
        <v>0</v>
      </c>
      <c r="AK17" s="25"/>
      <c r="AL17" s="1"/>
      <c r="AM17" s="3"/>
      <c r="AN17" s="12">
        <f t="shared" si="5"/>
        <v>0</v>
      </c>
      <c r="AO17" s="11"/>
      <c r="AP17" s="12">
        <f t="shared" si="268"/>
        <v>0</v>
      </c>
      <c r="AQ17" s="25"/>
      <c r="AR17" s="1"/>
      <c r="AS17" s="3"/>
      <c r="AT17" s="12">
        <f t="shared" si="6"/>
        <v>0</v>
      </c>
      <c r="AU17" s="11"/>
      <c r="AV17" s="12">
        <f t="shared" si="269"/>
        <v>0</v>
      </c>
      <c r="AW17" s="25"/>
      <c r="AX17" s="1"/>
      <c r="AY17" s="3"/>
      <c r="AZ17" s="12">
        <f t="shared" si="7"/>
        <v>0</v>
      </c>
      <c r="BA17" s="11"/>
      <c r="BB17" s="12">
        <f t="shared" si="270"/>
        <v>0</v>
      </c>
      <c r="BC17" s="25"/>
      <c r="BD17" s="1"/>
      <c r="BE17" s="3"/>
      <c r="BF17" s="12">
        <f t="shared" si="8"/>
        <v>0</v>
      </c>
      <c r="BG17" s="11"/>
      <c r="BH17" s="12">
        <f t="shared" si="271"/>
        <v>0</v>
      </c>
      <c r="BI17" s="25"/>
      <c r="BJ17" s="1"/>
      <c r="BK17" s="3"/>
      <c r="BL17" s="12">
        <f t="shared" si="9"/>
        <v>0</v>
      </c>
      <c r="BM17" s="11"/>
      <c r="BN17" s="12">
        <f t="shared" si="272"/>
        <v>0</v>
      </c>
      <c r="BO17" s="25"/>
      <c r="BP17" s="1"/>
      <c r="BQ17" s="3"/>
      <c r="BR17" s="12">
        <f t="shared" si="10"/>
        <v>0</v>
      </c>
      <c r="BS17" s="11"/>
      <c r="BT17" s="12">
        <f t="shared" si="273"/>
        <v>0</v>
      </c>
      <c r="BU17" s="25"/>
      <c r="BV17" s="1"/>
      <c r="BW17" s="3"/>
      <c r="BX17" s="12">
        <f t="shared" si="11"/>
        <v>0</v>
      </c>
      <c r="BY17" s="11"/>
      <c r="BZ17" s="12">
        <f t="shared" si="274"/>
        <v>0</v>
      </c>
      <c r="CA17" s="25"/>
      <c r="CB17" s="1"/>
      <c r="CC17" s="3"/>
      <c r="CD17" s="12">
        <f t="shared" si="12"/>
        <v>0</v>
      </c>
      <c r="CE17" s="11"/>
      <c r="CF17" s="12">
        <f t="shared" si="275"/>
        <v>0</v>
      </c>
      <c r="CG17" s="25"/>
      <c r="CH17" s="1"/>
      <c r="CI17" s="3"/>
      <c r="CJ17" s="12">
        <f t="shared" si="13"/>
        <v>0</v>
      </c>
      <c r="CK17" s="11"/>
      <c r="CL17" s="12">
        <f t="shared" si="276"/>
        <v>0</v>
      </c>
      <c r="CM17" s="25"/>
      <c r="CN17" s="1"/>
      <c r="CO17" s="3"/>
      <c r="CP17" s="12">
        <f t="shared" si="14"/>
        <v>0</v>
      </c>
      <c r="CQ17" s="11"/>
      <c r="CR17" s="12">
        <f t="shared" si="277"/>
        <v>0</v>
      </c>
      <c r="CS17" s="25"/>
      <c r="CT17" s="1"/>
      <c r="CU17" s="3"/>
      <c r="CV17" s="12">
        <f t="shared" si="15"/>
        <v>0</v>
      </c>
      <c r="CW17" s="11"/>
      <c r="CX17" s="12">
        <f t="shared" si="278"/>
        <v>0</v>
      </c>
      <c r="CY17" s="25"/>
      <c r="CZ17" s="1"/>
      <c r="DA17" s="3"/>
      <c r="DB17" s="12">
        <f t="shared" si="16"/>
        <v>0</v>
      </c>
      <c r="DC17" s="11"/>
      <c r="DD17" s="12">
        <f t="shared" si="279"/>
        <v>0</v>
      </c>
      <c r="DE17" s="25"/>
      <c r="DF17" s="1"/>
      <c r="DG17" s="3"/>
      <c r="DH17" s="12">
        <f t="shared" si="17"/>
        <v>0</v>
      </c>
      <c r="DI17" s="11"/>
      <c r="DJ17" s="12">
        <f t="shared" si="280"/>
        <v>0</v>
      </c>
      <c r="DK17" s="25"/>
      <c r="DL17" s="1"/>
      <c r="DM17" s="3"/>
      <c r="DN17" s="12">
        <f t="shared" si="18"/>
        <v>0</v>
      </c>
      <c r="DO17" s="11"/>
      <c r="DP17" s="12">
        <f t="shared" si="281"/>
        <v>0</v>
      </c>
      <c r="DQ17" s="25"/>
      <c r="DR17" s="1"/>
      <c r="DS17" s="3"/>
      <c r="DT17" s="12">
        <f t="shared" si="19"/>
        <v>0</v>
      </c>
      <c r="DU17" s="11"/>
      <c r="DV17" s="12">
        <f t="shared" si="282"/>
        <v>0</v>
      </c>
      <c r="DW17" s="25"/>
      <c r="DX17" s="1"/>
      <c r="DY17" s="3"/>
      <c r="DZ17" s="12">
        <f t="shared" si="20"/>
        <v>0</v>
      </c>
      <c r="EA17" s="11"/>
      <c r="EB17" s="12">
        <f t="shared" si="283"/>
        <v>0</v>
      </c>
      <c r="EC17" s="25"/>
      <c r="EE17" s="1"/>
      <c r="EF17" s="3"/>
      <c r="EG17" s="12">
        <f t="shared" si="21"/>
        <v>0</v>
      </c>
      <c r="EH17" s="11"/>
      <c r="EI17" s="12">
        <f t="shared" si="284"/>
        <v>0</v>
      </c>
      <c r="EK17" s="1"/>
      <c r="EL17" s="3"/>
      <c r="EM17" s="12">
        <f t="shared" si="22"/>
        <v>0</v>
      </c>
      <c r="EN17" s="11"/>
      <c r="EO17" s="12">
        <f t="shared" si="285"/>
        <v>0</v>
      </c>
      <c r="EQ17" s="1"/>
      <c r="ER17" s="3"/>
      <c r="ES17" s="12">
        <f t="shared" si="23"/>
        <v>0</v>
      </c>
      <c r="ET17" s="11"/>
      <c r="EU17" s="12">
        <f t="shared" si="286"/>
        <v>0</v>
      </c>
      <c r="EW17" s="1"/>
      <c r="EX17" s="3"/>
      <c r="EY17" s="12">
        <f t="shared" si="24"/>
        <v>0</v>
      </c>
      <c r="EZ17" s="11"/>
      <c r="FA17" s="12">
        <f t="shared" si="287"/>
        <v>0</v>
      </c>
      <c r="FC17" s="1"/>
      <c r="FD17" s="3"/>
      <c r="FE17" s="12">
        <f t="shared" si="25"/>
        <v>0</v>
      </c>
      <c r="FF17" s="11"/>
      <c r="FG17" s="12">
        <f t="shared" si="288"/>
        <v>0</v>
      </c>
      <c r="FI17" s="1"/>
      <c r="FJ17" s="3"/>
      <c r="FK17" s="12">
        <f t="shared" si="26"/>
        <v>0</v>
      </c>
      <c r="FL17" s="11"/>
      <c r="FM17" s="12">
        <f t="shared" si="289"/>
        <v>0</v>
      </c>
      <c r="FO17" s="1"/>
      <c r="FP17" s="3"/>
      <c r="FQ17" s="12">
        <f t="shared" si="27"/>
        <v>0</v>
      </c>
      <c r="FR17" s="11"/>
      <c r="FS17" s="12">
        <f t="shared" si="290"/>
        <v>0</v>
      </c>
      <c r="FT17" s="25"/>
      <c r="FU17" s="1"/>
      <c r="FV17" s="3"/>
      <c r="FW17" s="12">
        <f t="shared" si="28"/>
        <v>0</v>
      </c>
      <c r="FX17" s="11"/>
      <c r="FY17" s="12">
        <f t="shared" si="291"/>
        <v>0</v>
      </c>
      <c r="FZ17" s="25"/>
      <c r="GA17" s="1"/>
      <c r="GB17" s="3"/>
      <c r="GC17" s="12">
        <f t="shared" si="29"/>
        <v>0</v>
      </c>
      <c r="GD17" s="11"/>
      <c r="GE17" s="12">
        <f t="shared" si="292"/>
        <v>0</v>
      </c>
      <c r="GF17" s="25"/>
      <c r="GG17" s="1"/>
      <c r="GH17" s="3"/>
      <c r="GI17" s="12">
        <f t="shared" si="30"/>
        <v>0</v>
      </c>
      <c r="GJ17" s="11"/>
      <c r="GK17" s="12">
        <f t="shared" si="293"/>
        <v>0</v>
      </c>
      <c r="GL17" s="25"/>
      <c r="GM17" s="1"/>
      <c r="GN17" s="3"/>
      <c r="GO17" s="12">
        <f t="shared" si="31"/>
        <v>0</v>
      </c>
      <c r="GP17" s="11"/>
      <c r="GQ17" s="12">
        <f t="shared" si="294"/>
        <v>0</v>
      </c>
      <c r="GR17" s="25"/>
      <c r="GS17" s="1"/>
      <c r="GT17" s="3"/>
      <c r="GU17" s="12">
        <f t="shared" si="32"/>
        <v>0</v>
      </c>
      <c r="GV17" s="11"/>
      <c r="GW17" s="12">
        <f t="shared" si="295"/>
        <v>0</v>
      </c>
      <c r="GX17" s="25"/>
      <c r="GY17" s="1"/>
      <c r="GZ17" s="3"/>
      <c r="HA17" s="12">
        <f t="shared" si="33"/>
        <v>0</v>
      </c>
      <c r="HB17" s="11"/>
      <c r="HC17" s="12">
        <f t="shared" si="296"/>
        <v>0</v>
      </c>
      <c r="HD17" s="25"/>
      <c r="HE17" s="1"/>
      <c r="HF17" s="3"/>
      <c r="HG17" s="12">
        <f t="shared" si="34"/>
        <v>0</v>
      </c>
      <c r="HH17" s="11"/>
      <c r="HI17" s="12">
        <f t="shared" si="297"/>
        <v>0</v>
      </c>
      <c r="HJ17" s="25"/>
      <c r="HK17" s="1"/>
      <c r="HL17" s="3"/>
      <c r="HM17" s="12">
        <f t="shared" si="35"/>
        <v>0</v>
      </c>
      <c r="HN17" s="11"/>
      <c r="HO17" s="12">
        <f t="shared" si="298"/>
        <v>0</v>
      </c>
      <c r="HP17" s="25"/>
      <c r="HQ17" s="1"/>
      <c r="HR17" s="3"/>
      <c r="HS17" s="12">
        <f t="shared" si="36"/>
        <v>0</v>
      </c>
      <c r="HT17" s="11"/>
      <c r="HU17" s="12">
        <f t="shared" si="299"/>
        <v>0</v>
      </c>
      <c r="HV17" s="25"/>
      <c r="HW17" s="1"/>
      <c r="HX17" s="3"/>
      <c r="HY17" s="12">
        <f t="shared" si="37"/>
        <v>0</v>
      </c>
      <c r="HZ17" s="11"/>
      <c r="IA17" s="12">
        <f t="shared" si="300"/>
        <v>0</v>
      </c>
      <c r="IB17" s="25"/>
      <c r="IC17" s="1"/>
      <c r="ID17" s="3"/>
      <c r="IE17" s="12">
        <f t="shared" si="38"/>
        <v>0</v>
      </c>
      <c r="IF17" s="11"/>
      <c r="IG17" s="12">
        <f t="shared" si="301"/>
        <v>0</v>
      </c>
      <c r="IH17" s="25"/>
      <c r="II17" s="1"/>
      <c r="IJ17" s="3"/>
      <c r="IK17" s="12">
        <f t="shared" si="39"/>
        <v>0</v>
      </c>
      <c r="IL17" s="11"/>
      <c r="IM17" s="12">
        <f t="shared" si="302"/>
        <v>0</v>
      </c>
      <c r="IN17" s="25"/>
      <c r="IO17" s="1"/>
      <c r="IP17" s="3"/>
      <c r="IQ17" s="12">
        <f t="shared" si="40"/>
        <v>0</v>
      </c>
      <c r="IR17" s="11"/>
      <c r="IS17" s="12">
        <f t="shared" si="303"/>
        <v>0</v>
      </c>
      <c r="IT17" s="25"/>
      <c r="IU17" s="1"/>
      <c r="IV17" s="3"/>
      <c r="IW17" s="12">
        <f t="shared" si="41"/>
        <v>0</v>
      </c>
      <c r="IX17" s="11"/>
      <c r="IY17" s="12">
        <f t="shared" si="304"/>
        <v>0</v>
      </c>
      <c r="IZ17" s="25"/>
      <c r="JA17" s="1"/>
      <c r="JB17" s="3"/>
      <c r="JC17" s="12">
        <f t="shared" si="42"/>
        <v>0</v>
      </c>
      <c r="JD17" s="11"/>
      <c r="JE17" s="12">
        <f t="shared" si="305"/>
        <v>0</v>
      </c>
      <c r="JF17" s="25"/>
      <c r="JG17" s="1"/>
      <c r="JH17" s="3"/>
      <c r="JI17" s="12">
        <f t="shared" si="257"/>
        <v>0</v>
      </c>
      <c r="JJ17" s="11"/>
      <c r="JK17" s="12">
        <f t="shared" si="306"/>
        <v>0</v>
      </c>
      <c r="JL17" s="25"/>
      <c r="JM17" s="1"/>
      <c r="JN17" s="3"/>
      <c r="JO17" s="12">
        <f t="shared" si="44"/>
        <v>0</v>
      </c>
      <c r="JP17" s="11"/>
      <c r="JQ17" s="12">
        <f t="shared" si="307"/>
        <v>0</v>
      </c>
      <c r="JR17" s="25"/>
      <c r="JS17" s="1"/>
      <c r="JT17" s="3"/>
      <c r="JU17" s="12">
        <f t="shared" si="45"/>
        <v>0</v>
      </c>
      <c r="JV17" s="11"/>
      <c r="JW17" s="12">
        <f t="shared" si="308"/>
        <v>0</v>
      </c>
      <c r="JX17" s="25"/>
      <c r="JY17" s="1"/>
      <c r="JZ17" s="3"/>
      <c r="KA17" s="12">
        <f t="shared" si="46"/>
        <v>0</v>
      </c>
      <c r="KB17" s="11"/>
      <c r="KC17" s="12">
        <f t="shared" si="309"/>
        <v>0</v>
      </c>
      <c r="KD17" s="25"/>
      <c r="KE17" s="1"/>
      <c r="KF17" s="3"/>
      <c r="KG17" s="12">
        <f t="shared" si="47"/>
        <v>0</v>
      </c>
      <c r="KH17" s="11"/>
      <c r="KI17" s="12">
        <f t="shared" si="310"/>
        <v>0</v>
      </c>
      <c r="KJ17" s="25"/>
      <c r="KL17" s="1"/>
      <c r="KM17" s="3"/>
      <c r="KN17" s="12">
        <f t="shared" si="48"/>
        <v>0</v>
      </c>
      <c r="KO17" s="11"/>
      <c r="KP17" s="12">
        <f t="shared" si="311"/>
        <v>0</v>
      </c>
      <c r="KR17" s="1"/>
      <c r="KS17" s="3"/>
      <c r="KT17" s="12">
        <f t="shared" si="49"/>
        <v>0</v>
      </c>
      <c r="KU17" s="11"/>
      <c r="KV17" s="12">
        <f t="shared" si="312"/>
        <v>0</v>
      </c>
      <c r="KX17" s="1"/>
      <c r="KY17" s="3"/>
      <c r="KZ17" s="12">
        <f t="shared" si="50"/>
        <v>0</v>
      </c>
      <c r="LA17" s="11"/>
      <c r="LB17" s="12">
        <f t="shared" si="313"/>
        <v>0</v>
      </c>
      <c r="LD17" s="30">
        <v>2</v>
      </c>
      <c r="LE17" s="53">
        <f>368700/2</f>
        <v>184350</v>
      </c>
      <c r="LF17" s="12">
        <f t="shared" si="51"/>
        <v>368700</v>
      </c>
      <c r="LG17" s="11"/>
      <c r="LH17" s="12">
        <f t="shared" si="314"/>
        <v>0</v>
      </c>
      <c r="LJ17" s="1"/>
      <c r="LK17" s="3"/>
      <c r="LL17" s="12">
        <f t="shared" si="52"/>
        <v>0</v>
      </c>
      <c r="LM17" s="11"/>
      <c r="LN17" s="12">
        <f t="shared" si="315"/>
        <v>0</v>
      </c>
      <c r="LP17" s="1"/>
      <c r="LQ17" s="3"/>
      <c r="LR17" s="12">
        <f t="shared" si="53"/>
        <v>0</v>
      </c>
      <c r="LS17" s="11"/>
      <c r="LT17" s="12">
        <f t="shared" si="316"/>
        <v>0</v>
      </c>
      <c r="LV17" s="1"/>
      <c r="LW17" s="3"/>
      <c r="LX17" s="12">
        <f t="shared" si="54"/>
        <v>0</v>
      </c>
      <c r="LY17" s="11"/>
      <c r="LZ17" s="12">
        <f t="shared" si="317"/>
        <v>0</v>
      </c>
      <c r="MA17" s="25"/>
      <c r="MB17" s="1"/>
      <c r="MC17" s="3"/>
      <c r="MD17" s="12">
        <f t="shared" si="55"/>
        <v>0</v>
      </c>
      <c r="ME17" s="11"/>
      <c r="MF17" s="12">
        <f t="shared" si="318"/>
        <v>0</v>
      </c>
      <c r="MG17" s="25"/>
      <c r="MH17" s="1"/>
      <c r="MI17" s="3"/>
      <c r="MJ17" s="12">
        <f t="shared" si="56"/>
        <v>0</v>
      </c>
      <c r="MK17" s="11"/>
      <c r="ML17" s="12">
        <f t="shared" si="319"/>
        <v>0</v>
      </c>
      <c r="MM17" s="25"/>
      <c r="MO17" s="1"/>
      <c r="MP17" s="3"/>
      <c r="MQ17" s="12">
        <f t="shared" si="57"/>
        <v>0</v>
      </c>
      <c r="MR17" s="11"/>
      <c r="MS17" s="12">
        <f t="shared" si="320"/>
        <v>0</v>
      </c>
      <c r="MU17" s="1"/>
      <c r="MV17" s="3"/>
      <c r="MW17" s="12">
        <f t="shared" si="58"/>
        <v>0</v>
      </c>
      <c r="MX17" s="11"/>
      <c r="MY17" s="12">
        <f t="shared" si="321"/>
        <v>0</v>
      </c>
      <c r="NA17" s="1"/>
      <c r="NB17" s="3"/>
      <c r="NC17" s="12">
        <f t="shared" si="59"/>
        <v>0</v>
      </c>
      <c r="ND17" s="11"/>
      <c r="NE17" s="12">
        <f t="shared" si="322"/>
        <v>0</v>
      </c>
      <c r="NG17" s="1"/>
      <c r="NH17" s="3"/>
      <c r="NI17" s="12">
        <f t="shared" si="60"/>
        <v>0</v>
      </c>
      <c r="NJ17" s="11"/>
      <c r="NK17" s="12">
        <f t="shared" si="323"/>
        <v>0</v>
      </c>
      <c r="NM17" s="1"/>
      <c r="NN17" s="3"/>
      <c r="NO17" s="12">
        <f t="shared" si="61"/>
        <v>0</v>
      </c>
      <c r="NP17" s="11"/>
      <c r="NQ17" s="12">
        <f t="shared" si="324"/>
        <v>0</v>
      </c>
      <c r="NS17" s="1"/>
      <c r="NT17" s="3"/>
      <c r="NU17" s="12">
        <f t="shared" si="62"/>
        <v>0</v>
      </c>
      <c r="NV17" s="11"/>
      <c r="NW17" s="12">
        <f t="shared" si="325"/>
        <v>0</v>
      </c>
      <c r="NY17" s="1"/>
      <c r="NZ17" s="3"/>
      <c r="OA17" s="12">
        <f t="shared" si="63"/>
        <v>0</v>
      </c>
      <c r="OB17" s="11"/>
      <c r="OC17" s="12">
        <f t="shared" si="326"/>
        <v>0</v>
      </c>
      <c r="OD17" s="25"/>
      <c r="OE17" s="1"/>
      <c r="OF17" s="3"/>
      <c r="OG17" s="12">
        <f t="shared" si="64"/>
        <v>0</v>
      </c>
      <c r="OH17" s="11"/>
      <c r="OI17" s="12">
        <f t="shared" si="327"/>
        <v>0</v>
      </c>
      <c r="OJ17" s="25"/>
      <c r="OK17" s="1"/>
      <c r="OL17" s="3"/>
      <c r="OM17" s="12">
        <f t="shared" si="65"/>
        <v>0</v>
      </c>
      <c r="ON17" s="11"/>
      <c r="OO17" s="12">
        <f t="shared" si="328"/>
        <v>0</v>
      </c>
      <c r="OP17" s="25"/>
      <c r="OQ17" s="1"/>
      <c r="OR17" s="3"/>
      <c r="OS17" s="12">
        <f t="shared" si="66"/>
        <v>0</v>
      </c>
      <c r="OT17" s="11"/>
      <c r="OU17" s="12">
        <f t="shared" si="329"/>
        <v>0</v>
      </c>
      <c r="OV17" s="25"/>
      <c r="OW17" s="1"/>
      <c r="OX17" s="3"/>
      <c r="OY17" s="12">
        <f t="shared" si="67"/>
        <v>0</v>
      </c>
      <c r="OZ17" s="11"/>
      <c r="PA17" s="12">
        <f t="shared" si="330"/>
        <v>0</v>
      </c>
      <c r="PB17" s="25"/>
      <c r="PC17" s="1"/>
      <c r="PD17" s="3"/>
      <c r="PE17" s="12">
        <f t="shared" si="68"/>
        <v>0</v>
      </c>
      <c r="PF17" s="11"/>
      <c r="PG17" s="12">
        <f t="shared" si="331"/>
        <v>0</v>
      </c>
      <c r="PH17" s="25"/>
      <c r="PI17" s="1"/>
      <c r="PJ17" s="3"/>
      <c r="PK17" s="12">
        <f t="shared" si="69"/>
        <v>0</v>
      </c>
      <c r="PL17" s="11"/>
      <c r="PM17" s="12">
        <f t="shared" si="332"/>
        <v>0</v>
      </c>
      <c r="PN17" s="25"/>
      <c r="PO17" s="1"/>
      <c r="PP17" s="3"/>
      <c r="PQ17" s="12">
        <f t="shared" si="70"/>
        <v>0</v>
      </c>
      <c r="PR17" s="11"/>
      <c r="PS17" s="12">
        <f t="shared" si="333"/>
        <v>0</v>
      </c>
      <c r="PT17" s="25"/>
      <c r="PU17" s="1"/>
      <c r="PV17" s="3"/>
      <c r="PW17" s="12">
        <f t="shared" si="71"/>
        <v>0</v>
      </c>
      <c r="PX17" s="11"/>
      <c r="PY17" s="12">
        <f t="shared" si="334"/>
        <v>0</v>
      </c>
      <c r="PZ17" s="25"/>
      <c r="QA17" s="1"/>
      <c r="QB17" s="3"/>
      <c r="QC17" s="12">
        <f t="shared" si="72"/>
        <v>0</v>
      </c>
      <c r="QD17" s="11"/>
      <c r="QE17" s="12">
        <f t="shared" si="335"/>
        <v>0</v>
      </c>
      <c r="QF17" s="25"/>
      <c r="QG17" s="1"/>
      <c r="QH17" s="3"/>
      <c r="QI17" s="12">
        <f t="shared" si="73"/>
        <v>0</v>
      </c>
      <c r="QJ17" s="11"/>
      <c r="QK17" s="12">
        <f t="shared" si="336"/>
        <v>0</v>
      </c>
      <c r="QL17" s="25"/>
      <c r="QM17" s="1"/>
      <c r="QN17" s="3"/>
      <c r="QO17" s="12">
        <f t="shared" si="74"/>
        <v>0</v>
      </c>
      <c r="QP17" s="11"/>
      <c r="QQ17" s="12">
        <f t="shared" si="337"/>
        <v>0</v>
      </c>
      <c r="QR17" s="25"/>
      <c r="QS17" s="1"/>
      <c r="QT17" s="3"/>
      <c r="QU17" s="12">
        <f t="shared" si="75"/>
        <v>0</v>
      </c>
      <c r="QV17" s="11"/>
      <c r="QW17" s="12">
        <f t="shared" si="338"/>
        <v>0</v>
      </c>
      <c r="QX17" s="25"/>
      <c r="QY17" s="1"/>
      <c r="QZ17" s="3"/>
      <c r="RA17" s="12">
        <f t="shared" si="76"/>
        <v>0</v>
      </c>
      <c r="RB17" s="11"/>
      <c r="RC17" s="12">
        <f t="shared" si="339"/>
        <v>0</v>
      </c>
      <c r="RD17" s="25"/>
      <c r="RE17" s="1"/>
      <c r="RF17" s="3"/>
      <c r="RG17" s="12">
        <f t="shared" si="77"/>
        <v>0</v>
      </c>
      <c r="RH17" s="11"/>
      <c r="RI17" s="12">
        <f t="shared" si="340"/>
        <v>0</v>
      </c>
      <c r="RJ17" s="25"/>
      <c r="RK17" s="1"/>
      <c r="RL17" s="3"/>
      <c r="RM17" s="12">
        <f t="shared" si="78"/>
        <v>0</v>
      </c>
      <c r="RN17" s="11"/>
      <c r="RO17" s="12">
        <f t="shared" si="341"/>
        <v>0</v>
      </c>
      <c r="RP17" s="25"/>
      <c r="RQ17" s="1"/>
      <c r="RR17" s="3"/>
      <c r="RS17" s="12">
        <f t="shared" si="261"/>
        <v>0</v>
      </c>
      <c r="RT17" s="11"/>
      <c r="RU17" s="12">
        <f t="shared" si="342"/>
        <v>0</v>
      </c>
      <c r="RV17" s="25"/>
      <c r="RW17" s="1"/>
      <c r="RX17" s="3"/>
      <c r="RY17" s="12">
        <f t="shared" si="80"/>
        <v>0</v>
      </c>
      <c r="RZ17" s="11"/>
      <c r="SA17" s="12">
        <f t="shared" si="343"/>
        <v>0</v>
      </c>
      <c r="SB17" s="25"/>
      <c r="SC17" s="1"/>
      <c r="SD17" s="3"/>
      <c r="SE17" s="12">
        <f t="shared" si="81"/>
        <v>0</v>
      </c>
      <c r="SF17" s="11"/>
      <c r="SG17" s="12">
        <f t="shared" si="344"/>
        <v>0</v>
      </c>
      <c r="SH17" s="25"/>
      <c r="SI17" s="1"/>
      <c r="SJ17" s="3"/>
      <c r="SK17" s="12">
        <f t="shared" si="82"/>
        <v>0</v>
      </c>
      <c r="SL17" s="11"/>
      <c r="SM17" s="12">
        <f t="shared" si="345"/>
        <v>0</v>
      </c>
      <c r="SN17" s="25"/>
      <c r="SO17" s="1"/>
      <c r="SP17" s="3"/>
      <c r="SQ17" s="12">
        <f t="shared" si="83"/>
        <v>0</v>
      </c>
      <c r="SR17" s="11"/>
      <c r="SS17" s="12">
        <f t="shared" si="346"/>
        <v>0</v>
      </c>
      <c r="ST17" s="25"/>
      <c r="SV17" s="1"/>
      <c r="SW17" s="3"/>
      <c r="SX17" s="12">
        <f t="shared" si="84"/>
        <v>0</v>
      </c>
      <c r="SY17" s="11"/>
      <c r="SZ17" s="12">
        <f t="shared" si="347"/>
        <v>0</v>
      </c>
      <c r="TB17" s="1"/>
      <c r="TC17" s="3"/>
      <c r="TD17" s="12">
        <f t="shared" si="85"/>
        <v>0</v>
      </c>
      <c r="TE17" s="11"/>
      <c r="TF17" s="12">
        <f t="shared" si="348"/>
        <v>0</v>
      </c>
      <c r="TH17" s="1"/>
      <c r="TI17" s="3"/>
      <c r="TJ17" s="12">
        <f t="shared" si="86"/>
        <v>0</v>
      </c>
      <c r="TK17" s="11"/>
      <c r="TL17" s="12">
        <f t="shared" si="349"/>
        <v>0</v>
      </c>
      <c r="TN17" s="30">
        <v>30</v>
      </c>
      <c r="TO17" s="81">
        <f>24000/30</f>
        <v>800</v>
      </c>
      <c r="TP17" s="12">
        <f t="shared" si="87"/>
        <v>24000</v>
      </c>
      <c r="TQ17" s="11"/>
      <c r="TR17" s="12">
        <f t="shared" si="350"/>
        <v>0</v>
      </c>
      <c r="TT17" s="1"/>
      <c r="TU17" s="3"/>
      <c r="TV17" s="12">
        <f t="shared" si="88"/>
        <v>0</v>
      </c>
      <c r="TW17" s="11"/>
      <c r="TX17" s="12">
        <f t="shared" si="351"/>
        <v>0</v>
      </c>
      <c r="TZ17" s="1"/>
      <c r="UA17" s="3"/>
      <c r="UB17" s="12">
        <f t="shared" si="89"/>
        <v>0</v>
      </c>
      <c r="UC17" s="11"/>
      <c r="UD17" s="12">
        <f t="shared" si="352"/>
        <v>0</v>
      </c>
      <c r="UF17" s="1"/>
      <c r="UG17" s="3"/>
      <c r="UH17" s="12">
        <f t="shared" si="90"/>
        <v>0</v>
      </c>
      <c r="UI17" s="11"/>
      <c r="UJ17" s="12">
        <f t="shared" si="353"/>
        <v>0</v>
      </c>
      <c r="UK17" s="25"/>
      <c r="UL17" s="1"/>
      <c r="UM17" s="3"/>
      <c r="UN17" s="12">
        <f t="shared" si="91"/>
        <v>0</v>
      </c>
      <c r="UO17" s="11"/>
      <c r="UP17" s="12">
        <f t="shared" si="354"/>
        <v>0</v>
      </c>
      <c r="UQ17" s="25"/>
      <c r="UR17" s="1"/>
      <c r="US17" s="3"/>
      <c r="UT17" s="12">
        <f t="shared" si="92"/>
        <v>0</v>
      </c>
      <c r="UU17" s="11"/>
      <c r="UV17" s="12">
        <f t="shared" si="355"/>
        <v>0</v>
      </c>
      <c r="UW17" s="25"/>
      <c r="UX17" s="1"/>
      <c r="UY17" s="3"/>
      <c r="UZ17" s="12">
        <f t="shared" si="93"/>
        <v>0</v>
      </c>
      <c r="VA17" s="11"/>
      <c r="VB17" s="12">
        <f t="shared" si="356"/>
        <v>0</v>
      </c>
      <c r="VC17" s="25"/>
      <c r="VE17" s="1"/>
      <c r="VF17" s="3"/>
      <c r="VG17" s="12">
        <f t="shared" si="94"/>
        <v>0</v>
      </c>
      <c r="VH17" s="11"/>
      <c r="VI17" s="12">
        <f t="shared" si="357"/>
        <v>0</v>
      </c>
      <c r="VK17" s="1"/>
      <c r="VL17" s="3"/>
      <c r="VM17" s="12">
        <f t="shared" si="95"/>
        <v>0</v>
      </c>
      <c r="VN17" s="11"/>
      <c r="VO17" s="12">
        <f t="shared" si="358"/>
        <v>0</v>
      </c>
      <c r="VQ17" s="1"/>
      <c r="VR17" s="3"/>
      <c r="VS17" s="12">
        <f t="shared" si="96"/>
        <v>0</v>
      </c>
      <c r="VT17" s="11"/>
      <c r="VU17" s="12">
        <f t="shared" si="359"/>
        <v>0</v>
      </c>
      <c r="VW17" s="1"/>
      <c r="VX17" s="3"/>
      <c r="VY17" s="12">
        <f t="shared" si="97"/>
        <v>0</v>
      </c>
      <c r="VZ17" s="11"/>
      <c r="WA17" s="12">
        <f t="shared" si="360"/>
        <v>0</v>
      </c>
      <c r="WC17" s="1"/>
      <c r="WD17" s="3"/>
      <c r="WE17" s="12">
        <f t="shared" si="98"/>
        <v>0</v>
      </c>
      <c r="WF17" s="11"/>
      <c r="WG17" s="12">
        <f t="shared" si="361"/>
        <v>0</v>
      </c>
      <c r="WI17" s="30">
        <v>1</v>
      </c>
      <c r="WJ17" s="94">
        <v>49950</v>
      </c>
      <c r="WK17" s="12">
        <f t="shared" si="99"/>
        <v>49950</v>
      </c>
      <c r="WL17" s="11"/>
      <c r="WM17" s="12">
        <f t="shared" si="362"/>
        <v>0</v>
      </c>
      <c r="WO17" s="1"/>
      <c r="WP17" s="3"/>
      <c r="WQ17" s="12">
        <f t="shared" si="100"/>
        <v>0</v>
      </c>
      <c r="WR17" s="11"/>
      <c r="WS17" s="12">
        <f t="shared" si="363"/>
        <v>0</v>
      </c>
      <c r="WU17" s="1"/>
      <c r="WV17" s="3"/>
      <c r="WW17" s="12">
        <f t="shared" si="101"/>
        <v>0</v>
      </c>
      <c r="WX17" s="11"/>
      <c r="WY17" s="12">
        <f t="shared" si="364"/>
        <v>0</v>
      </c>
      <c r="XA17" s="1"/>
      <c r="XB17" s="3"/>
      <c r="XC17" s="12">
        <f t="shared" si="102"/>
        <v>0</v>
      </c>
      <c r="XD17" s="11"/>
      <c r="XE17" s="12">
        <f t="shared" si="365"/>
        <v>0</v>
      </c>
      <c r="XG17" s="1"/>
      <c r="XH17" s="3"/>
      <c r="XI17" s="12">
        <f t="shared" si="103"/>
        <v>0</v>
      </c>
      <c r="XJ17" s="11"/>
      <c r="XK17" s="12">
        <f t="shared" si="366"/>
        <v>0</v>
      </c>
      <c r="XM17" s="1"/>
      <c r="XN17" s="3"/>
      <c r="XO17" s="12">
        <f t="shared" si="104"/>
        <v>0</v>
      </c>
      <c r="XP17" s="11"/>
      <c r="XQ17" s="12">
        <f t="shared" si="367"/>
        <v>0</v>
      </c>
      <c r="XS17" s="1"/>
      <c r="XT17" s="3"/>
      <c r="XU17" s="12">
        <f t="shared" si="105"/>
        <v>0</v>
      </c>
      <c r="XV17" s="11"/>
      <c r="XW17" s="12">
        <f t="shared" si="368"/>
        <v>0</v>
      </c>
      <c r="XY17" s="1"/>
      <c r="XZ17" s="3"/>
      <c r="YA17" s="12">
        <f t="shared" si="106"/>
        <v>0</v>
      </c>
      <c r="YB17" s="11"/>
      <c r="YC17" s="12">
        <f t="shared" si="369"/>
        <v>0</v>
      </c>
      <c r="YE17" s="1"/>
      <c r="YF17" s="3"/>
      <c r="YG17" s="12">
        <f t="shared" si="107"/>
        <v>0</v>
      </c>
      <c r="YH17" s="11"/>
      <c r="YI17" s="12">
        <f t="shared" si="370"/>
        <v>0</v>
      </c>
      <c r="YK17" s="1"/>
      <c r="YL17" s="3"/>
      <c r="YM17" s="12">
        <f t="shared" si="108"/>
        <v>0</v>
      </c>
      <c r="YN17" s="11"/>
      <c r="YO17" s="12">
        <f t="shared" si="371"/>
        <v>0</v>
      </c>
      <c r="YQ17" s="1"/>
      <c r="YR17" s="3"/>
      <c r="YS17" s="12">
        <f t="shared" si="109"/>
        <v>0</v>
      </c>
      <c r="YT17" s="11"/>
      <c r="YU17" s="12">
        <f t="shared" si="372"/>
        <v>0</v>
      </c>
      <c r="YW17" s="1"/>
      <c r="YX17" s="3"/>
      <c r="YY17" s="12">
        <f t="shared" si="110"/>
        <v>0</v>
      </c>
      <c r="YZ17" s="11"/>
      <c r="ZA17" s="12">
        <f t="shared" si="373"/>
        <v>0</v>
      </c>
      <c r="ZC17" s="1"/>
      <c r="ZD17" s="3"/>
      <c r="ZE17" s="12">
        <f t="shared" si="111"/>
        <v>0</v>
      </c>
      <c r="ZF17" s="11"/>
      <c r="ZG17" s="12">
        <f t="shared" si="374"/>
        <v>0</v>
      </c>
      <c r="ZI17" s="1"/>
      <c r="ZJ17" s="3"/>
      <c r="ZK17" s="12">
        <f t="shared" si="112"/>
        <v>0</v>
      </c>
      <c r="ZL17" s="11"/>
      <c r="ZM17" s="12">
        <f t="shared" si="375"/>
        <v>0</v>
      </c>
      <c r="ZO17" s="1"/>
      <c r="ZP17" s="3"/>
      <c r="ZQ17" s="12">
        <f t="shared" si="113"/>
        <v>0</v>
      </c>
      <c r="ZR17" s="11"/>
      <c r="ZS17" s="12">
        <f t="shared" si="376"/>
        <v>0</v>
      </c>
      <c r="ZU17" s="1"/>
      <c r="ZV17" s="3"/>
      <c r="ZW17" s="12">
        <f t="shared" si="114"/>
        <v>0</v>
      </c>
      <c r="ZX17" s="11"/>
      <c r="ZY17" s="12">
        <f t="shared" si="377"/>
        <v>0</v>
      </c>
      <c r="AAA17" s="1"/>
      <c r="AAB17" s="3"/>
      <c r="AAC17" s="12">
        <f t="shared" si="115"/>
        <v>0</v>
      </c>
      <c r="AAD17" s="11"/>
      <c r="AAE17" s="12">
        <f t="shared" si="378"/>
        <v>0</v>
      </c>
      <c r="AAG17" s="30">
        <v>4</v>
      </c>
      <c r="AAH17" s="109">
        <v>51512.6</v>
      </c>
      <c r="AAI17" s="12">
        <f t="shared" si="116"/>
        <v>206050.4</v>
      </c>
      <c r="AAJ17" s="11">
        <v>0.19</v>
      </c>
      <c r="AAK17" s="12">
        <f t="shared" si="379"/>
        <v>39149.576000000001</v>
      </c>
      <c r="AAM17" s="1"/>
      <c r="AAN17" s="3"/>
      <c r="AAO17" s="12">
        <f t="shared" si="117"/>
        <v>0</v>
      </c>
      <c r="AAP17" s="11"/>
      <c r="AAQ17" s="12">
        <f t="shared" si="380"/>
        <v>0</v>
      </c>
      <c r="AAS17" s="1"/>
      <c r="AAT17" s="3"/>
      <c r="AAU17" s="12">
        <f t="shared" si="118"/>
        <v>0</v>
      </c>
      <c r="AAV17" s="11"/>
      <c r="AAW17" s="12">
        <f t="shared" si="381"/>
        <v>0</v>
      </c>
      <c r="AAY17" s="1"/>
      <c r="AAZ17" s="3"/>
      <c r="ABA17" s="12">
        <f t="shared" si="119"/>
        <v>0</v>
      </c>
      <c r="ABB17" s="11"/>
      <c r="ABC17" s="12">
        <f t="shared" si="382"/>
        <v>0</v>
      </c>
      <c r="ABE17" s="1"/>
      <c r="ABF17" s="3"/>
      <c r="ABG17" s="12">
        <f t="shared" si="120"/>
        <v>0</v>
      </c>
      <c r="ABH17" s="11"/>
      <c r="ABI17" s="12">
        <f t="shared" si="383"/>
        <v>0</v>
      </c>
      <c r="ABK17" s="1"/>
      <c r="ABL17" s="3"/>
      <c r="ABM17" s="12">
        <f t="shared" si="121"/>
        <v>0</v>
      </c>
      <c r="ABN17" s="11"/>
      <c r="ABO17" s="12">
        <f t="shared" si="384"/>
        <v>0</v>
      </c>
      <c r="ABQ17" s="1"/>
      <c r="ABR17" s="3"/>
      <c r="ABS17" s="12">
        <f t="shared" si="122"/>
        <v>0</v>
      </c>
      <c r="ABT17" s="11"/>
      <c r="ABU17" s="12">
        <f t="shared" si="385"/>
        <v>0</v>
      </c>
      <c r="ABW17" s="1"/>
      <c r="ABX17" s="3"/>
      <c r="ABY17" s="12">
        <f t="shared" si="123"/>
        <v>0</v>
      </c>
      <c r="ABZ17" s="11"/>
      <c r="ACA17" s="12">
        <f t="shared" si="386"/>
        <v>0</v>
      </c>
      <c r="ACC17" s="1"/>
      <c r="ACD17" s="3"/>
      <c r="ACE17" s="12">
        <f t="shared" si="124"/>
        <v>0</v>
      </c>
      <c r="ACF17" s="11"/>
      <c r="ACG17" s="12">
        <f t="shared" si="387"/>
        <v>0</v>
      </c>
      <c r="ACI17" s="1"/>
      <c r="ACJ17" s="3"/>
      <c r="ACK17" s="12">
        <f t="shared" si="125"/>
        <v>0</v>
      </c>
      <c r="ACL17" s="11"/>
      <c r="ACM17" s="12">
        <f t="shared" si="388"/>
        <v>0</v>
      </c>
      <c r="ACO17" s="1"/>
      <c r="ACP17" s="3"/>
      <c r="ACQ17" s="12">
        <f t="shared" si="126"/>
        <v>0</v>
      </c>
      <c r="ACR17" s="11"/>
      <c r="ACS17" s="12">
        <f t="shared" si="389"/>
        <v>0</v>
      </c>
      <c r="ACU17" s="1"/>
      <c r="ACV17" s="3"/>
      <c r="ACW17" s="12">
        <f t="shared" si="127"/>
        <v>0</v>
      </c>
      <c r="ACX17" s="11"/>
      <c r="ACY17" s="12">
        <f t="shared" si="390"/>
        <v>0</v>
      </c>
      <c r="ADA17" s="1"/>
      <c r="ADB17" s="3"/>
      <c r="ADC17" s="12">
        <f t="shared" si="128"/>
        <v>0</v>
      </c>
      <c r="ADD17" s="11"/>
      <c r="ADE17" s="12">
        <f t="shared" si="391"/>
        <v>0</v>
      </c>
      <c r="ADG17" s="1"/>
      <c r="ADH17" s="3"/>
      <c r="ADI17" s="12">
        <f t="shared" si="129"/>
        <v>0</v>
      </c>
      <c r="ADJ17" s="11"/>
      <c r="ADK17" s="12">
        <f t="shared" si="392"/>
        <v>0</v>
      </c>
    </row>
    <row r="18" spans="1:791" x14ac:dyDescent="0.25">
      <c r="A18" s="25"/>
      <c r="B18" s="1"/>
      <c r="C18" s="3"/>
      <c r="D18" s="12">
        <f t="shared" si="393"/>
        <v>0</v>
      </c>
      <c r="E18" s="11"/>
      <c r="F18" s="12">
        <f t="shared" si="131"/>
        <v>0</v>
      </c>
      <c r="G18" s="25"/>
      <c r="H18" s="1"/>
      <c r="I18" s="3"/>
      <c r="J18" s="12">
        <f t="shared" si="394"/>
        <v>0</v>
      </c>
      <c r="K18" s="11"/>
      <c r="L18" s="12">
        <f t="shared" si="132"/>
        <v>0</v>
      </c>
      <c r="M18" s="25"/>
      <c r="N18" s="1"/>
      <c r="O18" s="3"/>
      <c r="P18" s="12">
        <f t="shared" si="1"/>
        <v>0</v>
      </c>
      <c r="Q18" s="11"/>
      <c r="R18" s="12">
        <f t="shared" si="264"/>
        <v>0</v>
      </c>
      <c r="S18" s="25"/>
      <c r="T18" s="1"/>
      <c r="U18" s="3"/>
      <c r="V18" s="12">
        <f t="shared" si="2"/>
        <v>0</v>
      </c>
      <c r="W18" s="11"/>
      <c r="X18" s="12">
        <f t="shared" si="265"/>
        <v>0</v>
      </c>
      <c r="Y18" s="25"/>
      <c r="Z18" s="1"/>
      <c r="AA18" s="3"/>
      <c r="AB18" s="12">
        <f t="shared" si="3"/>
        <v>0</v>
      </c>
      <c r="AC18" s="11"/>
      <c r="AD18" s="12">
        <f t="shared" si="266"/>
        <v>0</v>
      </c>
      <c r="AE18" s="25"/>
      <c r="AF18" s="1"/>
      <c r="AG18" s="3"/>
      <c r="AH18" s="12">
        <f t="shared" si="4"/>
        <v>0</v>
      </c>
      <c r="AI18" s="11"/>
      <c r="AJ18" s="12">
        <f t="shared" si="267"/>
        <v>0</v>
      </c>
      <c r="AK18" s="25"/>
      <c r="AL18" s="1"/>
      <c r="AM18" s="3"/>
      <c r="AN18" s="12">
        <f t="shared" si="5"/>
        <v>0</v>
      </c>
      <c r="AO18" s="11"/>
      <c r="AP18" s="12">
        <f t="shared" si="268"/>
        <v>0</v>
      </c>
      <c r="AQ18" s="25"/>
      <c r="AR18" s="1"/>
      <c r="AS18" s="3"/>
      <c r="AT18" s="12">
        <f t="shared" si="6"/>
        <v>0</v>
      </c>
      <c r="AU18" s="11"/>
      <c r="AV18" s="12">
        <f t="shared" si="269"/>
        <v>0</v>
      </c>
      <c r="AW18" s="25"/>
      <c r="AX18" s="1"/>
      <c r="AY18" s="3"/>
      <c r="AZ18" s="12">
        <f t="shared" si="7"/>
        <v>0</v>
      </c>
      <c r="BA18" s="11"/>
      <c r="BB18" s="12">
        <f t="shared" si="270"/>
        <v>0</v>
      </c>
      <c r="BC18" s="25"/>
      <c r="BD18" s="1"/>
      <c r="BE18" s="3"/>
      <c r="BF18" s="12">
        <f t="shared" si="8"/>
        <v>0</v>
      </c>
      <c r="BG18" s="11"/>
      <c r="BH18" s="12">
        <f t="shared" si="271"/>
        <v>0</v>
      </c>
      <c r="BI18" s="25"/>
      <c r="BJ18" s="1"/>
      <c r="BK18" s="3"/>
      <c r="BL18" s="12">
        <f t="shared" si="9"/>
        <v>0</v>
      </c>
      <c r="BM18" s="11"/>
      <c r="BN18" s="12">
        <f t="shared" si="272"/>
        <v>0</v>
      </c>
      <c r="BO18" s="25"/>
      <c r="BP18" s="1"/>
      <c r="BQ18" s="3"/>
      <c r="BR18" s="12">
        <f t="shared" si="10"/>
        <v>0</v>
      </c>
      <c r="BS18" s="11"/>
      <c r="BT18" s="12">
        <f t="shared" si="273"/>
        <v>0</v>
      </c>
      <c r="BU18" s="25"/>
      <c r="BV18" s="1"/>
      <c r="BW18" s="3"/>
      <c r="BX18" s="12">
        <f t="shared" si="11"/>
        <v>0</v>
      </c>
      <c r="BY18" s="11"/>
      <c r="BZ18" s="12">
        <f t="shared" si="274"/>
        <v>0</v>
      </c>
      <c r="CA18" s="25"/>
      <c r="CB18" s="1"/>
      <c r="CC18" s="3"/>
      <c r="CD18" s="12">
        <f t="shared" si="12"/>
        <v>0</v>
      </c>
      <c r="CE18" s="11"/>
      <c r="CF18" s="12">
        <f t="shared" si="275"/>
        <v>0</v>
      </c>
      <c r="CG18" s="25"/>
      <c r="CH18" s="1"/>
      <c r="CI18" s="3"/>
      <c r="CJ18" s="12">
        <f t="shared" si="13"/>
        <v>0</v>
      </c>
      <c r="CK18" s="11"/>
      <c r="CL18" s="12">
        <f t="shared" si="276"/>
        <v>0</v>
      </c>
      <c r="CM18" s="25"/>
      <c r="CN18" s="1"/>
      <c r="CO18" s="3"/>
      <c r="CP18" s="12">
        <f t="shared" si="14"/>
        <v>0</v>
      </c>
      <c r="CQ18" s="11"/>
      <c r="CR18" s="12">
        <f t="shared" si="277"/>
        <v>0</v>
      </c>
      <c r="CS18" s="25"/>
      <c r="CT18" s="1"/>
      <c r="CU18" s="3"/>
      <c r="CV18" s="12">
        <f t="shared" si="15"/>
        <v>0</v>
      </c>
      <c r="CW18" s="11"/>
      <c r="CX18" s="12">
        <f t="shared" si="278"/>
        <v>0</v>
      </c>
      <c r="CY18" s="25"/>
      <c r="CZ18" s="1"/>
      <c r="DA18" s="3"/>
      <c r="DB18" s="12">
        <f t="shared" si="16"/>
        <v>0</v>
      </c>
      <c r="DC18" s="11"/>
      <c r="DD18" s="12">
        <f t="shared" si="279"/>
        <v>0</v>
      </c>
      <c r="DE18" s="25"/>
      <c r="DF18" s="1"/>
      <c r="DG18" s="3"/>
      <c r="DH18" s="12">
        <f t="shared" si="17"/>
        <v>0</v>
      </c>
      <c r="DI18" s="11"/>
      <c r="DJ18" s="12">
        <f t="shared" si="280"/>
        <v>0</v>
      </c>
      <c r="DK18" s="25"/>
      <c r="DL18" s="1"/>
      <c r="DM18" s="3"/>
      <c r="DN18" s="12">
        <f t="shared" si="18"/>
        <v>0</v>
      </c>
      <c r="DO18" s="11"/>
      <c r="DP18" s="12">
        <f t="shared" si="281"/>
        <v>0</v>
      </c>
      <c r="DQ18" s="25"/>
      <c r="DR18" s="1"/>
      <c r="DS18" s="3"/>
      <c r="DT18" s="12">
        <f t="shared" si="19"/>
        <v>0</v>
      </c>
      <c r="DU18" s="11"/>
      <c r="DV18" s="12">
        <f t="shared" si="282"/>
        <v>0</v>
      </c>
      <c r="DW18" s="25"/>
      <c r="DX18" s="1"/>
      <c r="DY18" s="3"/>
      <c r="DZ18" s="12">
        <f t="shared" si="20"/>
        <v>0</v>
      </c>
      <c r="EA18" s="11"/>
      <c r="EB18" s="12">
        <f t="shared" si="283"/>
        <v>0</v>
      </c>
      <c r="EC18" s="25"/>
      <c r="EE18" s="1"/>
      <c r="EF18" s="3"/>
      <c r="EG18" s="12">
        <f t="shared" si="21"/>
        <v>0</v>
      </c>
      <c r="EH18" s="11"/>
      <c r="EI18" s="12">
        <f t="shared" si="284"/>
        <v>0</v>
      </c>
      <c r="EK18" s="1"/>
      <c r="EL18" s="3"/>
      <c r="EM18" s="12">
        <f t="shared" si="22"/>
        <v>0</v>
      </c>
      <c r="EN18" s="11"/>
      <c r="EO18" s="12">
        <f t="shared" si="285"/>
        <v>0</v>
      </c>
      <c r="EQ18" s="1"/>
      <c r="ER18" s="3"/>
      <c r="ES18" s="12">
        <f t="shared" si="23"/>
        <v>0</v>
      </c>
      <c r="ET18" s="11"/>
      <c r="EU18" s="12">
        <f t="shared" si="286"/>
        <v>0</v>
      </c>
      <c r="EW18" s="1"/>
      <c r="EX18" s="3"/>
      <c r="EY18" s="12">
        <f t="shared" si="24"/>
        <v>0</v>
      </c>
      <c r="EZ18" s="11"/>
      <c r="FA18" s="12">
        <f t="shared" si="287"/>
        <v>0</v>
      </c>
      <c r="FC18" s="1"/>
      <c r="FD18" s="3"/>
      <c r="FE18" s="12">
        <f t="shared" si="25"/>
        <v>0</v>
      </c>
      <c r="FF18" s="11"/>
      <c r="FG18" s="12">
        <f t="shared" si="288"/>
        <v>0</v>
      </c>
      <c r="FI18" s="1"/>
      <c r="FJ18" s="3"/>
      <c r="FK18" s="12">
        <f t="shared" si="26"/>
        <v>0</v>
      </c>
      <c r="FL18" s="11"/>
      <c r="FM18" s="12">
        <f t="shared" si="289"/>
        <v>0</v>
      </c>
      <c r="FO18" s="1"/>
      <c r="FP18" s="3"/>
      <c r="FQ18" s="12">
        <f t="shared" si="27"/>
        <v>0</v>
      </c>
      <c r="FR18" s="11"/>
      <c r="FS18" s="12">
        <f t="shared" si="290"/>
        <v>0</v>
      </c>
      <c r="FT18" s="25"/>
      <c r="FU18" s="1"/>
      <c r="FV18" s="3"/>
      <c r="FW18" s="12">
        <f t="shared" si="28"/>
        <v>0</v>
      </c>
      <c r="FX18" s="11"/>
      <c r="FY18" s="12">
        <f t="shared" si="291"/>
        <v>0</v>
      </c>
      <c r="FZ18" s="25"/>
      <c r="GA18" s="1"/>
      <c r="GB18" s="3"/>
      <c r="GC18" s="12">
        <f t="shared" si="29"/>
        <v>0</v>
      </c>
      <c r="GD18" s="11"/>
      <c r="GE18" s="12">
        <f t="shared" si="292"/>
        <v>0</v>
      </c>
      <c r="GF18" s="25"/>
      <c r="GG18" s="1"/>
      <c r="GH18" s="3"/>
      <c r="GI18" s="12">
        <f t="shared" si="30"/>
        <v>0</v>
      </c>
      <c r="GJ18" s="11"/>
      <c r="GK18" s="12">
        <f t="shared" si="293"/>
        <v>0</v>
      </c>
      <c r="GL18" s="25"/>
      <c r="GM18" s="1"/>
      <c r="GN18" s="3"/>
      <c r="GO18" s="12">
        <f t="shared" si="31"/>
        <v>0</v>
      </c>
      <c r="GP18" s="11"/>
      <c r="GQ18" s="12">
        <f t="shared" si="294"/>
        <v>0</v>
      </c>
      <c r="GR18" s="25"/>
      <c r="GS18" s="1"/>
      <c r="GT18" s="3"/>
      <c r="GU18" s="12">
        <f t="shared" si="32"/>
        <v>0</v>
      </c>
      <c r="GV18" s="11"/>
      <c r="GW18" s="12">
        <f t="shared" si="295"/>
        <v>0</v>
      </c>
      <c r="GX18" s="25"/>
      <c r="GY18" s="1"/>
      <c r="GZ18" s="3"/>
      <c r="HA18" s="12">
        <f t="shared" si="33"/>
        <v>0</v>
      </c>
      <c r="HB18" s="11"/>
      <c r="HC18" s="12">
        <f t="shared" si="296"/>
        <v>0</v>
      </c>
      <c r="HD18" s="25"/>
      <c r="HE18" s="1"/>
      <c r="HF18" s="3"/>
      <c r="HG18" s="12">
        <f t="shared" si="34"/>
        <v>0</v>
      </c>
      <c r="HH18" s="11"/>
      <c r="HI18" s="12">
        <f t="shared" si="297"/>
        <v>0</v>
      </c>
      <c r="HJ18" s="25"/>
      <c r="HK18" s="1"/>
      <c r="HL18" s="3"/>
      <c r="HM18" s="12">
        <f t="shared" si="35"/>
        <v>0</v>
      </c>
      <c r="HN18" s="11"/>
      <c r="HO18" s="12">
        <f t="shared" si="298"/>
        <v>0</v>
      </c>
      <c r="HP18" s="25"/>
      <c r="HQ18" s="1"/>
      <c r="HR18" s="3"/>
      <c r="HS18" s="12">
        <f t="shared" si="36"/>
        <v>0</v>
      </c>
      <c r="HT18" s="11"/>
      <c r="HU18" s="12">
        <f t="shared" si="299"/>
        <v>0</v>
      </c>
      <c r="HV18" s="25"/>
      <c r="HW18" s="1"/>
      <c r="HX18" s="3"/>
      <c r="HY18" s="12">
        <f t="shared" si="37"/>
        <v>0</v>
      </c>
      <c r="HZ18" s="11"/>
      <c r="IA18" s="12">
        <f t="shared" si="300"/>
        <v>0</v>
      </c>
      <c r="IB18" s="25"/>
      <c r="IC18" s="1"/>
      <c r="ID18" s="3"/>
      <c r="IE18" s="12">
        <f t="shared" si="38"/>
        <v>0</v>
      </c>
      <c r="IF18" s="11"/>
      <c r="IG18" s="12">
        <f t="shared" si="301"/>
        <v>0</v>
      </c>
      <c r="IH18" s="25"/>
      <c r="II18" s="1"/>
      <c r="IJ18" s="3"/>
      <c r="IK18" s="12">
        <f t="shared" si="39"/>
        <v>0</v>
      </c>
      <c r="IL18" s="11"/>
      <c r="IM18" s="12">
        <f t="shared" si="302"/>
        <v>0</v>
      </c>
      <c r="IN18" s="25"/>
      <c r="IO18" s="1"/>
      <c r="IP18" s="3"/>
      <c r="IQ18" s="12">
        <f t="shared" si="40"/>
        <v>0</v>
      </c>
      <c r="IR18" s="11"/>
      <c r="IS18" s="12">
        <f t="shared" si="303"/>
        <v>0</v>
      </c>
      <c r="IT18" s="25"/>
      <c r="IU18" s="1"/>
      <c r="IV18" s="3"/>
      <c r="IW18" s="12">
        <f t="shared" si="41"/>
        <v>0</v>
      </c>
      <c r="IX18" s="11"/>
      <c r="IY18" s="12">
        <f t="shared" si="304"/>
        <v>0</v>
      </c>
      <c r="IZ18" s="25"/>
      <c r="JA18" s="1"/>
      <c r="JB18" s="3"/>
      <c r="JC18" s="12">
        <f t="shared" si="42"/>
        <v>0</v>
      </c>
      <c r="JD18" s="11"/>
      <c r="JE18" s="12">
        <f t="shared" si="305"/>
        <v>0</v>
      </c>
      <c r="JF18" s="25"/>
      <c r="JG18" s="1"/>
      <c r="JH18" s="3"/>
      <c r="JI18" s="12">
        <f t="shared" si="257"/>
        <v>0</v>
      </c>
      <c r="JJ18" s="11"/>
      <c r="JK18" s="12">
        <f t="shared" si="306"/>
        <v>0</v>
      </c>
      <c r="JL18" s="25"/>
      <c r="JM18" s="1"/>
      <c r="JN18" s="3"/>
      <c r="JO18" s="12">
        <f t="shared" si="44"/>
        <v>0</v>
      </c>
      <c r="JP18" s="11"/>
      <c r="JQ18" s="12">
        <f t="shared" si="307"/>
        <v>0</v>
      </c>
      <c r="JR18" s="25"/>
      <c r="JS18" s="1"/>
      <c r="JT18" s="3"/>
      <c r="JU18" s="12">
        <f t="shared" si="45"/>
        <v>0</v>
      </c>
      <c r="JV18" s="11"/>
      <c r="JW18" s="12">
        <f t="shared" si="308"/>
        <v>0</v>
      </c>
      <c r="JX18" s="25"/>
      <c r="JY18" s="1"/>
      <c r="JZ18" s="3"/>
      <c r="KA18" s="12">
        <f t="shared" si="46"/>
        <v>0</v>
      </c>
      <c r="KB18" s="11"/>
      <c r="KC18" s="12">
        <f t="shared" si="309"/>
        <v>0</v>
      </c>
      <c r="KD18" s="25"/>
      <c r="KE18" s="1"/>
      <c r="KF18" s="3"/>
      <c r="KG18" s="12">
        <f t="shared" si="47"/>
        <v>0</v>
      </c>
      <c r="KH18" s="11"/>
      <c r="KI18" s="12">
        <f t="shared" si="310"/>
        <v>0</v>
      </c>
      <c r="KJ18" s="25"/>
      <c r="KL18" s="1"/>
      <c r="KM18" s="3"/>
      <c r="KN18" s="12">
        <f t="shared" si="48"/>
        <v>0</v>
      </c>
      <c r="KO18" s="11"/>
      <c r="KP18" s="12">
        <f t="shared" si="311"/>
        <v>0</v>
      </c>
      <c r="KR18" s="1"/>
      <c r="KS18" s="3"/>
      <c r="KT18" s="12">
        <f t="shared" si="49"/>
        <v>0</v>
      </c>
      <c r="KU18" s="11"/>
      <c r="KV18" s="12">
        <f t="shared" si="312"/>
        <v>0</v>
      </c>
      <c r="KX18" s="1"/>
      <c r="KY18" s="3"/>
      <c r="KZ18" s="12">
        <f t="shared" si="50"/>
        <v>0</v>
      </c>
      <c r="LA18" s="11"/>
      <c r="LB18" s="12">
        <f t="shared" si="313"/>
        <v>0</v>
      </c>
      <c r="LD18" s="30">
        <v>1</v>
      </c>
      <c r="LE18" s="53">
        <v>112050</v>
      </c>
      <c r="LF18" s="12">
        <f t="shared" si="51"/>
        <v>112050</v>
      </c>
      <c r="LG18" s="11"/>
      <c r="LH18" s="12">
        <f t="shared" si="314"/>
        <v>0</v>
      </c>
      <c r="LJ18" s="1"/>
      <c r="LK18" s="3"/>
      <c r="LL18" s="12">
        <f t="shared" si="52"/>
        <v>0</v>
      </c>
      <c r="LM18" s="11"/>
      <c r="LN18" s="12">
        <f t="shared" si="315"/>
        <v>0</v>
      </c>
      <c r="LP18" s="1"/>
      <c r="LQ18" s="3"/>
      <c r="LR18" s="12">
        <f t="shared" si="53"/>
        <v>0</v>
      </c>
      <c r="LS18" s="11"/>
      <c r="LT18" s="12">
        <f t="shared" si="316"/>
        <v>0</v>
      </c>
      <c r="LV18" s="1"/>
      <c r="LW18" s="3"/>
      <c r="LX18" s="12">
        <f t="shared" si="54"/>
        <v>0</v>
      </c>
      <c r="LY18" s="11"/>
      <c r="LZ18" s="12">
        <f t="shared" si="317"/>
        <v>0</v>
      </c>
      <c r="MA18" s="25"/>
      <c r="MB18" s="1"/>
      <c r="MC18" s="3"/>
      <c r="MD18" s="12">
        <f t="shared" si="55"/>
        <v>0</v>
      </c>
      <c r="ME18" s="11"/>
      <c r="MF18" s="12">
        <f t="shared" si="318"/>
        <v>0</v>
      </c>
      <c r="MG18" s="25"/>
      <c r="MH18" s="1"/>
      <c r="MI18" s="3"/>
      <c r="MJ18" s="12">
        <f t="shared" si="56"/>
        <v>0</v>
      </c>
      <c r="MK18" s="11"/>
      <c r="ML18" s="12">
        <f t="shared" si="319"/>
        <v>0</v>
      </c>
      <c r="MM18" s="25"/>
      <c r="MO18" s="1"/>
      <c r="MP18" s="3"/>
      <c r="MQ18" s="12">
        <f t="shared" si="57"/>
        <v>0</v>
      </c>
      <c r="MR18" s="11"/>
      <c r="MS18" s="12">
        <f t="shared" si="320"/>
        <v>0</v>
      </c>
      <c r="MU18" s="1"/>
      <c r="MV18" s="3"/>
      <c r="MW18" s="12">
        <f t="shared" si="58"/>
        <v>0</v>
      </c>
      <c r="MX18" s="11"/>
      <c r="MY18" s="12">
        <f t="shared" si="321"/>
        <v>0</v>
      </c>
      <c r="NA18" s="1"/>
      <c r="NB18" s="3"/>
      <c r="NC18" s="12">
        <f t="shared" si="59"/>
        <v>0</v>
      </c>
      <c r="ND18" s="11"/>
      <c r="NE18" s="12">
        <f t="shared" si="322"/>
        <v>0</v>
      </c>
      <c r="NG18" s="1"/>
      <c r="NH18" s="3"/>
      <c r="NI18" s="12">
        <f t="shared" si="60"/>
        <v>0</v>
      </c>
      <c r="NJ18" s="11"/>
      <c r="NK18" s="12">
        <f t="shared" si="323"/>
        <v>0</v>
      </c>
      <c r="NM18" s="1"/>
      <c r="NN18" s="3"/>
      <c r="NO18" s="12">
        <f t="shared" si="61"/>
        <v>0</v>
      </c>
      <c r="NP18" s="11"/>
      <c r="NQ18" s="12">
        <f t="shared" si="324"/>
        <v>0</v>
      </c>
      <c r="NS18" s="1"/>
      <c r="NT18" s="3"/>
      <c r="NU18" s="12">
        <f t="shared" si="62"/>
        <v>0</v>
      </c>
      <c r="NV18" s="11"/>
      <c r="NW18" s="12">
        <f t="shared" si="325"/>
        <v>0</v>
      </c>
      <c r="NY18" s="1"/>
      <c r="NZ18" s="3"/>
      <c r="OA18" s="12">
        <f t="shared" si="63"/>
        <v>0</v>
      </c>
      <c r="OB18" s="11"/>
      <c r="OC18" s="12">
        <f t="shared" si="326"/>
        <v>0</v>
      </c>
      <c r="OD18" s="25"/>
      <c r="OE18" s="1"/>
      <c r="OF18" s="3"/>
      <c r="OG18" s="12">
        <f t="shared" si="64"/>
        <v>0</v>
      </c>
      <c r="OH18" s="11"/>
      <c r="OI18" s="12">
        <f t="shared" si="327"/>
        <v>0</v>
      </c>
      <c r="OJ18" s="25"/>
      <c r="OK18" s="1"/>
      <c r="OL18" s="3"/>
      <c r="OM18" s="12">
        <f t="shared" si="65"/>
        <v>0</v>
      </c>
      <c r="ON18" s="11"/>
      <c r="OO18" s="12">
        <f t="shared" si="328"/>
        <v>0</v>
      </c>
      <c r="OP18" s="25"/>
      <c r="OQ18" s="1"/>
      <c r="OR18" s="3"/>
      <c r="OS18" s="12">
        <f t="shared" si="66"/>
        <v>0</v>
      </c>
      <c r="OT18" s="11"/>
      <c r="OU18" s="12">
        <f t="shared" si="329"/>
        <v>0</v>
      </c>
      <c r="OV18" s="25"/>
      <c r="OW18" s="1"/>
      <c r="OX18" s="3"/>
      <c r="OY18" s="12">
        <f t="shared" si="67"/>
        <v>0</v>
      </c>
      <c r="OZ18" s="11"/>
      <c r="PA18" s="12">
        <f t="shared" si="330"/>
        <v>0</v>
      </c>
      <c r="PB18" s="25"/>
      <c r="PC18" s="1"/>
      <c r="PD18" s="3"/>
      <c r="PE18" s="12">
        <f t="shared" si="68"/>
        <v>0</v>
      </c>
      <c r="PF18" s="11"/>
      <c r="PG18" s="12">
        <f t="shared" si="331"/>
        <v>0</v>
      </c>
      <c r="PH18" s="25"/>
      <c r="PI18" s="1"/>
      <c r="PJ18" s="3"/>
      <c r="PK18" s="12">
        <f t="shared" si="69"/>
        <v>0</v>
      </c>
      <c r="PL18" s="11"/>
      <c r="PM18" s="12">
        <f t="shared" si="332"/>
        <v>0</v>
      </c>
      <c r="PN18" s="25"/>
      <c r="PO18" s="1"/>
      <c r="PP18" s="3"/>
      <c r="PQ18" s="12">
        <f t="shared" si="70"/>
        <v>0</v>
      </c>
      <c r="PR18" s="11"/>
      <c r="PS18" s="12">
        <f t="shared" si="333"/>
        <v>0</v>
      </c>
      <c r="PT18" s="25"/>
      <c r="PU18" s="1"/>
      <c r="PV18" s="3"/>
      <c r="PW18" s="12">
        <f t="shared" si="71"/>
        <v>0</v>
      </c>
      <c r="PX18" s="11"/>
      <c r="PY18" s="12">
        <f t="shared" si="334"/>
        <v>0</v>
      </c>
      <c r="PZ18" s="25"/>
      <c r="QA18" s="1"/>
      <c r="QB18" s="3"/>
      <c r="QC18" s="12">
        <f t="shared" si="72"/>
        <v>0</v>
      </c>
      <c r="QD18" s="11"/>
      <c r="QE18" s="12">
        <f t="shared" si="335"/>
        <v>0</v>
      </c>
      <c r="QF18" s="25"/>
      <c r="QG18" s="1"/>
      <c r="QH18" s="3"/>
      <c r="QI18" s="12">
        <f t="shared" si="73"/>
        <v>0</v>
      </c>
      <c r="QJ18" s="11"/>
      <c r="QK18" s="12">
        <f t="shared" si="336"/>
        <v>0</v>
      </c>
      <c r="QL18" s="25"/>
      <c r="QM18" s="1"/>
      <c r="QN18" s="3"/>
      <c r="QO18" s="12">
        <f t="shared" si="74"/>
        <v>0</v>
      </c>
      <c r="QP18" s="11"/>
      <c r="QQ18" s="12">
        <f t="shared" si="337"/>
        <v>0</v>
      </c>
      <c r="QR18" s="25"/>
      <c r="QS18" s="1"/>
      <c r="QT18" s="3"/>
      <c r="QU18" s="12">
        <f t="shared" si="75"/>
        <v>0</v>
      </c>
      <c r="QV18" s="11"/>
      <c r="QW18" s="12">
        <f t="shared" si="338"/>
        <v>0</v>
      </c>
      <c r="QX18" s="25"/>
      <c r="QY18" s="1"/>
      <c r="QZ18" s="3"/>
      <c r="RA18" s="12">
        <f t="shared" si="76"/>
        <v>0</v>
      </c>
      <c r="RB18" s="11"/>
      <c r="RC18" s="12">
        <f t="shared" si="339"/>
        <v>0</v>
      </c>
      <c r="RD18" s="25"/>
      <c r="RE18" s="1"/>
      <c r="RF18" s="3"/>
      <c r="RG18" s="12">
        <f t="shared" si="77"/>
        <v>0</v>
      </c>
      <c r="RH18" s="11"/>
      <c r="RI18" s="12">
        <f t="shared" si="340"/>
        <v>0</v>
      </c>
      <c r="RJ18" s="25"/>
      <c r="RK18" s="1"/>
      <c r="RL18" s="3"/>
      <c r="RM18" s="12">
        <f t="shared" si="78"/>
        <v>0</v>
      </c>
      <c r="RN18" s="11"/>
      <c r="RO18" s="12">
        <f t="shared" si="341"/>
        <v>0</v>
      </c>
      <c r="RP18" s="25"/>
      <c r="RQ18" s="1"/>
      <c r="RR18" s="3"/>
      <c r="RS18" s="12">
        <f t="shared" si="261"/>
        <v>0</v>
      </c>
      <c r="RT18" s="11"/>
      <c r="RU18" s="12">
        <f t="shared" si="342"/>
        <v>0</v>
      </c>
      <c r="RV18" s="25"/>
      <c r="RW18" s="1"/>
      <c r="RX18" s="3"/>
      <c r="RY18" s="12">
        <f t="shared" si="80"/>
        <v>0</v>
      </c>
      <c r="RZ18" s="11"/>
      <c r="SA18" s="12">
        <f t="shared" si="343"/>
        <v>0</v>
      </c>
      <c r="SB18" s="25"/>
      <c r="SC18" s="1"/>
      <c r="SD18" s="3"/>
      <c r="SE18" s="12">
        <f t="shared" si="81"/>
        <v>0</v>
      </c>
      <c r="SF18" s="11"/>
      <c r="SG18" s="12">
        <f t="shared" si="344"/>
        <v>0</v>
      </c>
      <c r="SH18" s="25"/>
      <c r="SI18" s="1"/>
      <c r="SJ18" s="3"/>
      <c r="SK18" s="12">
        <f t="shared" si="82"/>
        <v>0</v>
      </c>
      <c r="SL18" s="11"/>
      <c r="SM18" s="12">
        <f t="shared" si="345"/>
        <v>0</v>
      </c>
      <c r="SN18" s="25"/>
      <c r="SO18" s="1"/>
      <c r="SP18" s="3"/>
      <c r="SQ18" s="12">
        <f t="shared" si="83"/>
        <v>0</v>
      </c>
      <c r="SR18" s="11"/>
      <c r="SS18" s="12">
        <f t="shared" si="346"/>
        <v>0</v>
      </c>
      <c r="ST18" s="25"/>
      <c r="SV18" s="1"/>
      <c r="SW18" s="3"/>
      <c r="SX18" s="12">
        <f t="shared" si="84"/>
        <v>0</v>
      </c>
      <c r="SY18" s="11"/>
      <c r="SZ18" s="12">
        <f t="shared" si="347"/>
        <v>0</v>
      </c>
      <c r="TB18" s="1"/>
      <c r="TC18" s="3"/>
      <c r="TD18" s="12">
        <f t="shared" si="85"/>
        <v>0</v>
      </c>
      <c r="TE18" s="11"/>
      <c r="TF18" s="12">
        <f t="shared" si="348"/>
        <v>0</v>
      </c>
      <c r="TH18" s="1"/>
      <c r="TI18" s="3"/>
      <c r="TJ18" s="12">
        <f t="shared" si="86"/>
        <v>0</v>
      </c>
      <c r="TK18" s="11"/>
      <c r="TL18" s="12">
        <f t="shared" si="349"/>
        <v>0</v>
      </c>
      <c r="TN18" s="1"/>
      <c r="TO18" s="3"/>
      <c r="TP18" s="12">
        <f t="shared" si="87"/>
        <v>0</v>
      </c>
      <c r="TQ18" s="11"/>
      <c r="TR18" s="12">
        <f t="shared" si="350"/>
        <v>0</v>
      </c>
      <c r="TT18" s="1"/>
      <c r="TU18" s="3"/>
      <c r="TV18" s="12">
        <f t="shared" si="88"/>
        <v>0</v>
      </c>
      <c r="TW18" s="11"/>
      <c r="TX18" s="12">
        <f t="shared" si="351"/>
        <v>0</v>
      </c>
      <c r="TZ18" s="1"/>
      <c r="UA18" s="3"/>
      <c r="UB18" s="12">
        <f t="shared" si="89"/>
        <v>0</v>
      </c>
      <c r="UC18" s="11"/>
      <c r="UD18" s="12">
        <f t="shared" si="352"/>
        <v>0</v>
      </c>
      <c r="UF18" s="1"/>
      <c r="UG18" s="3"/>
      <c r="UH18" s="12">
        <f t="shared" si="90"/>
        <v>0</v>
      </c>
      <c r="UI18" s="11"/>
      <c r="UJ18" s="12">
        <f t="shared" si="353"/>
        <v>0</v>
      </c>
      <c r="UK18" s="25"/>
      <c r="UL18" s="1"/>
      <c r="UM18" s="3"/>
      <c r="UN18" s="12">
        <f t="shared" si="91"/>
        <v>0</v>
      </c>
      <c r="UO18" s="11"/>
      <c r="UP18" s="12">
        <f t="shared" si="354"/>
        <v>0</v>
      </c>
      <c r="UQ18" s="25"/>
      <c r="UR18" s="1"/>
      <c r="US18" s="3"/>
      <c r="UT18" s="12">
        <f t="shared" si="92"/>
        <v>0</v>
      </c>
      <c r="UU18" s="11"/>
      <c r="UV18" s="12">
        <f t="shared" si="355"/>
        <v>0</v>
      </c>
      <c r="UW18" s="25"/>
      <c r="UX18" s="1"/>
      <c r="UY18" s="3"/>
      <c r="UZ18" s="12">
        <f t="shared" si="93"/>
        <v>0</v>
      </c>
      <c r="VA18" s="11"/>
      <c r="VB18" s="12">
        <f t="shared" si="356"/>
        <v>0</v>
      </c>
      <c r="VC18" s="25"/>
      <c r="VE18" s="1"/>
      <c r="VF18" s="3"/>
      <c r="VG18" s="12">
        <f t="shared" si="94"/>
        <v>0</v>
      </c>
      <c r="VH18" s="11"/>
      <c r="VI18" s="12">
        <f t="shared" si="357"/>
        <v>0</v>
      </c>
      <c r="VK18" s="1"/>
      <c r="VL18" s="3"/>
      <c r="VM18" s="12">
        <f t="shared" si="95"/>
        <v>0</v>
      </c>
      <c r="VN18" s="11"/>
      <c r="VO18" s="12">
        <f t="shared" si="358"/>
        <v>0</v>
      </c>
      <c r="VQ18" s="1"/>
      <c r="VR18" s="3"/>
      <c r="VS18" s="12">
        <f t="shared" si="96"/>
        <v>0</v>
      </c>
      <c r="VT18" s="11"/>
      <c r="VU18" s="12">
        <f t="shared" si="359"/>
        <v>0</v>
      </c>
      <c r="VW18" s="1"/>
      <c r="VX18" s="3"/>
      <c r="VY18" s="12">
        <f t="shared" si="97"/>
        <v>0</v>
      </c>
      <c r="VZ18" s="11"/>
      <c r="WA18" s="12">
        <f t="shared" si="360"/>
        <v>0</v>
      </c>
      <c r="WC18" s="1"/>
      <c r="WD18" s="3"/>
      <c r="WE18" s="12">
        <f t="shared" si="98"/>
        <v>0</v>
      </c>
      <c r="WF18" s="11"/>
      <c r="WG18" s="12">
        <f t="shared" si="361"/>
        <v>0</v>
      </c>
      <c r="WI18" s="1"/>
      <c r="WJ18" s="3"/>
      <c r="WK18" s="12">
        <f t="shared" si="99"/>
        <v>0</v>
      </c>
      <c r="WL18" s="11"/>
      <c r="WM18" s="12">
        <f t="shared" si="362"/>
        <v>0</v>
      </c>
      <c r="WO18" s="1"/>
      <c r="WP18" s="3"/>
      <c r="WQ18" s="12">
        <f t="shared" si="100"/>
        <v>0</v>
      </c>
      <c r="WR18" s="11"/>
      <c r="WS18" s="12">
        <f t="shared" si="363"/>
        <v>0</v>
      </c>
      <c r="WU18" s="1"/>
      <c r="WV18" s="3"/>
      <c r="WW18" s="12">
        <f t="shared" si="101"/>
        <v>0</v>
      </c>
      <c r="WX18" s="11"/>
      <c r="WY18" s="12">
        <f t="shared" si="364"/>
        <v>0</v>
      </c>
      <c r="XA18" s="1"/>
      <c r="XB18" s="3"/>
      <c r="XC18" s="12">
        <f t="shared" si="102"/>
        <v>0</v>
      </c>
      <c r="XD18" s="11"/>
      <c r="XE18" s="12">
        <f t="shared" si="365"/>
        <v>0</v>
      </c>
      <c r="XG18" s="1"/>
      <c r="XH18" s="3"/>
      <c r="XI18" s="12">
        <f t="shared" si="103"/>
        <v>0</v>
      </c>
      <c r="XJ18" s="11"/>
      <c r="XK18" s="12">
        <f t="shared" si="366"/>
        <v>0</v>
      </c>
      <c r="XM18" s="1"/>
      <c r="XN18" s="3"/>
      <c r="XO18" s="12">
        <f t="shared" si="104"/>
        <v>0</v>
      </c>
      <c r="XP18" s="11"/>
      <c r="XQ18" s="12">
        <f t="shared" si="367"/>
        <v>0</v>
      </c>
      <c r="XS18" s="1"/>
      <c r="XT18" s="3"/>
      <c r="XU18" s="12">
        <f t="shared" si="105"/>
        <v>0</v>
      </c>
      <c r="XV18" s="11"/>
      <c r="XW18" s="12">
        <f t="shared" si="368"/>
        <v>0</v>
      </c>
      <c r="XY18" s="1"/>
      <c r="XZ18" s="3"/>
      <c r="YA18" s="12">
        <f t="shared" si="106"/>
        <v>0</v>
      </c>
      <c r="YB18" s="11"/>
      <c r="YC18" s="12">
        <f t="shared" si="369"/>
        <v>0</v>
      </c>
      <c r="YE18" s="1"/>
      <c r="YF18" s="3"/>
      <c r="YG18" s="12">
        <f t="shared" si="107"/>
        <v>0</v>
      </c>
      <c r="YH18" s="11"/>
      <c r="YI18" s="12">
        <f t="shared" si="370"/>
        <v>0</v>
      </c>
      <c r="YK18" s="1"/>
      <c r="YL18" s="3"/>
      <c r="YM18" s="12">
        <f t="shared" si="108"/>
        <v>0</v>
      </c>
      <c r="YN18" s="11"/>
      <c r="YO18" s="12">
        <f t="shared" si="371"/>
        <v>0</v>
      </c>
      <c r="YQ18" s="1"/>
      <c r="YR18" s="3"/>
      <c r="YS18" s="12">
        <f t="shared" si="109"/>
        <v>0</v>
      </c>
      <c r="YT18" s="11"/>
      <c r="YU18" s="12">
        <f t="shared" si="372"/>
        <v>0</v>
      </c>
      <c r="YW18" s="1"/>
      <c r="YX18" s="3"/>
      <c r="YY18" s="12">
        <f t="shared" si="110"/>
        <v>0</v>
      </c>
      <c r="YZ18" s="11"/>
      <c r="ZA18" s="12">
        <f t="shared" si="373"/>
        <v>0</v>
      </c>
      <c r="ZC18" s="1"/>
      <c r="ZD18" s="3"/>
      <c r="ZE18" s="12">
        <f t="shared" si="111"/>
        <v>0</v>
      </c>
      <c r="ZF18" s="11"/>
      <c r="ZG18" s="12">
        <f t="shared" si="374"/>
        <v>0</v>
      </c>
      <c r="ZI18" s="1"/>
      <c r="ZJ18" s="3"/>
      <c r="ZK18" s="12">
        <f t="shared" si="112"/>
        <v>0</v>
      </c>
      <c r="ZL18" s="11"/>
      <c r="ZM18" s="12">
        <f t="shared" si="375"/>
        <v>0</v>
      </c>
      <c r="ZO18" s="1"/>
      <c r="ZP18" s="3"/>
      <c r="ZQ18" s="12">
        <f t="shared" si="113"/>
        <v>0</v>
      </c>
      <c r="ZR18" s="11"/>
      <c r="ZS18" s="12">
        <f t="shared" si="376"/>
        <v>0</v>
      </c>
      <c r="ZU18" s="1"/>
      <c r="ZV18" s="3"/>
      <c r="ZW18" s="12">
        <f t="shared" si="114"/>
        <v>0</v>
      </c>
      <c r="ZX18" s="11"/>
      <c r="ZY18" s="12">
        <f t="shared" si="377"/>
        <v>0</v>
      </c>
      <c r="AAA18" s="1"/>
      <c r="AAB18" s="3"/>
      <c r="AAC18" s="12">
        <f t="shared" si="115"/>
        <v>0</v>
      </c>
      <c r="AAD18" s="11"/>
      <c r="AAE18" s="12">
        <f t="shared" si="378"/>
        <v>0</v>
      </c>
      <c r="AAG18" s="30">
        <v>6</v>
      </c>
      <c r="AAH18" s="109">
        <v>2605.1</v>
      </c>
      <c r="AAI18" s="12">
        <f t="shared" si="116"/>
        <v>15630.599999999999</v>
      </c>
      <c r="AAJ18" s="11">
        <v>0.19</v>
      </c>
      <c r="AAK18" s="12">
        <f t="shared" si="379"/>
        <v>2969.8139999999999</v>
      </c>
      <c r="AAM18" s="1"/>
      <c r="AAN18" s="3"/>
      <c r="AAO18" s="12">
        <f t="shared" si="117"/>
        <v>0</v>
      </c>
      <c r="AAP18" s="11"/>
      <c r="AAQ18" s="12">
        <f t="shared" si="380"/>
        <v>0</v>
      </c>
      <c r="AAS18" s="1"/>
      <c r="AAT18" s="3"/>
      <c r="AAU18" s="12">
        <f t="shared" si="118"/>
        <v>0</v>
      </c>
      <c r="AAV18" s="11"/>
      <c r="AAW18" s="12">
        <f t="shared" si="381"/>
        <v>0</v>
      </c>
      <c r="AAY18" s="1"/>
      <c r="AAZ18" s="3"/>
      <c r="ABA18" s="12">
        <f t="shared" si="119"/>
        <v>0</v>
      </c>
      <c r="ABB18" s="11"/>
      <c r="ABC18" s="12">
        <f t="shared" si="382"/>
        <v>0</v>
      </c>
      <c r="ABE18" s="1"/>
      <c r="ABF18" s="3"/>
      <c r="ABG18" s="12">
        <f t="shared" si="120"/>
        <v>0</v>
      </c>
      <c r="ABH18" s="11"/>
      <c r="ABI18" s="12">
        <f t="shared" si="383"/>
        <v>0</v>
      </c>
      <c r="ABK18" s="1"/>
      <c r="ABL18" s="3"/>
      <c r="ABM18" s="12">
        <f t="shared" si="121"/>
        <v>0</v>
      </c>
      <c r="ABN18" s="11"/>
      <c r="ABO18" s="12">
        <f t="shared" si="384"/>
        <v>0</v>
      </c>
      <c r="ABQ18" s="1"/>
      <c r="ABR18" s="3"/>
      <c r="ABS18" s="12">
        <f t="shared" si="122"/>
        <v>0</v>
      </c>
      <c r="ABT18" s="11"/>
      <c r="ABU18" s="12">
        <f t="shared" si="385"/>
        <v>0</v>
      </c>
      <c r="ABW18" s="1"/>
      <c r="ABX18" s="3"/>
      <c r="ABY18" s="12">
        <f t="shared" si="123"/>
        <v>0</v>
      </c>
      <c r="ABZ18" s="11"/>
      <c r="ACA18" s="12">
        <f t="shared" si="386"/>
        <v>0</v>
      </c>
      <c r="ACC18" s="1"/>
      <c r="ACD18" s="3"/>
      <c r="ACE18" s="12">
        <f t="shared" si="124"/>
        <v>0</v>
      </c>
      <c r="ACF18" s="11"/>
      <c r="ACG18" s="12">
        <f t="shared" si="387"/>
        <v>0</v>
      </c>
      <c r="ACI18" s="1"/>
      <c r="ACJ18" s="3"/>
      <c r="ACK18" s="12">
        <f t="shared" si="125"/>
        <v>0</v>
      </c>
      <c r="ACL18" s="11"/>
      <c r="ACM18" s="12">
        <f t="shared" si="388"/>
        <v>0</v>
      </c>
      <c r="ACO18" s="1"/>
      <c r="ACP18" s="3"/>
      <c r="ACQ18" s="12">
        <f t="shared" si="126"/>
        <v>0</v>
      </c>
      <c r="ACR18" s="11"/>
      <c r="ACS18" s="12">
        <f t="shared" si="389"/>
        <v>0</v>
      </c>
      <c r="ACU18" s="1"/>
      <c r="ACV18" s="3"/>
      <c r="ACW18" s="12">
        <f t="shared" si="127"/>
        <v>0</v>
      </c>
      <c r="ACX18" s="11"/>
      <c r="ACY18" s="12">
        <f t="shared" si="390"/>
        <v>0</v>
      </c>
      <c r="ADA18" s="1"/>
      <c r="ADB18" s="3"/>
      <c r="ADC18" s="12">
        <f t="shared" si="128"/>
        <v>0</v>
      </c>
      <c r="ADD18" s="11"/>
      <c r="ADE18" s="12">
        <f t="shared" si="391"/>
        <v>0</v>
      </c>
      <c r="ADG18" s="1"/>
      <c r="ADH18" s="3"/>
      <c r="ADI18" s="12">
        <f t="shared" si="129"/>
        <v>0</v>
      </c>
      <c r="ADJ18" s="11"/>
      <c r="ADK18" s="12">
        <f t="shared" si="392"/>
        <v>0</v>
      </c>
    </row>
    <row r="19" spans="1:791" x14ac:dyDescent="0.25">
      <c r="A19" s="25"/>
      <c r="B19" s="1"/>
      <c r="C19" s="3"/>
      <c r="D19" s="12">
        <f t="shared" si="393"/>
        <v>0</v>
      </c>
      <c r="E19" s="11"/>
      <c r="F19" s="12">
        <f t="shared" si="131"/>
        <v>0</v>
      </c>
      <c r="G19" s="25"/>
      <c r="H19" s="1"/>
      <c r="I19" s="3"/>
      <c r="J19" s="12">
        <f t="shared" si="394"/>
        <v>0</v>
      </c>
      <c r="K19" s="11"/>
      <c r="L19" s="12">
        <f t="shared" si="132"/>
        <v>0</v>
      </c>
      <c r="M19" s="25"/>
      <c r="N19" s="1"/>
      <c r="O19" s="3"/>
      <c r="P19" s="12">
        <f t="shared" si="1"/>
        <v>0</v>
      </c>
      <c r="Q19" s="11"/>
      <c r="R19" s="12">
        <f t="shared" si="264"/>
        <v>0</v>
      </c>
      <c r="S19" s="25"/>
      <c r="T19" s="1"/>
      <c r="U19" s="3"/>
      <c r="V19" s="12">
        <f t="shared" si="2"/>
        <v>0</v>
      </c>
      <c r="W19" s="11"/>
      <c r="X19" s="12">
        <f t="shared" si="265"/>
        <v>0</v>
      </c>
      <c r="Y19" s="25"/>
      <c r="Z19" s="1"/>
      <c r="AA19" s="3"/>
      <c r="AB19" s="12">
        <f t="shared" si="3"/>
        <v>0</v>
      </c>
      <c r="AC19" s="11"/>
      <c r="AD19" s="12">
        <f t="shared" si="266"/>
        <v>0</v>
      </c>
      <c r="AE19" s="25"/>
      <c r="AF19" s="1"/>
      <c r="AG19" s="3"/>
      <c r="AH19" s="12">
        <f t="shared" si="4"/>
        <v>0</v>
      </c>
      <c r="AI19" s="11"/>
      <c r="AJ19" s="12">
        <f t="shared" si="267"/>
        <v>0</v>
      </c>
      <c r="AK19" s="25"/>
      <c r="AL19" s="1"/>
      <c r="AM19" s="3"/>
      <c r="AN19" s="12">
        <f t="shared" si="5"/>
        <v>0</v>
      </c>
      <c r="AO19" s="11"/>
      <c r="AP19" s="12">
        <f t="shared" si="268"/>
        <v>0</v>
      </c>
      <c r="AQ19" s="25"/>
      <c r="AR19" s="1"/>
      <c r="AS19" s="3"/>
      <c r="AT19" s="12">
        <f t="shared" si="6"/>
        <v>0</v>
      </c>
      <c r="AU19" s="11"/>
      <c r="AV19" s="12">
        <f t="shared" si="269"/>
        <v>0</v>
      </c>
      <c r="AW19" s="25"/>
      <c r="AX19" s="1"/>
      <c r="AY19" s="3"/>
      <c r="AZ19" s="12">
        <f t="shared" si="7"/>
        <v>0</v>
      </c>
      <c r="BA19" s="11"/>
      <c r="BB19" s="12">
        <f t="shared" si="270"/>
        <v>0</v>
      </c>
      <c r="BC19" s="25"/>
      <c r="BD19" s="1"/>
      <c r="BE19" s="3"/>
      <c r="BF19" s="12">
        <f t="shared" si="8"/>
        <v>0</v>
      </c>
      <c r="BG19" s="11"/>
      <c r="BH19" s="12">
        <f t="shared" si="271"/>
        <v>0</v>
      </c>
      <c r="BI19" s="25"/>
      <c r="BJ19" s="1"/>
      <c r="BK19" s="3"/>
      <c r="BL19" s="12">
        <f t="shared" si="9"/>
        <v>0</v>
      </c>
      <c r="BM19" s="11"/>
      <c r="BN19" s="12">
        <f t="shared" si="272"/>
        <v>0</v>
      </c>
      <c r="BO19" s="25"/>
      <c r="BP19" s="1"/>
      <c r="BQ19" s="3"/>
      <c r="BR19" s="12">
        <f t="shared" si="10"/>
        <v>0</v>
      </c>
      <c r="BS19" s="11"/>
      <c r="BT19" s="12">
        <f t="shared" si="273"/>
        <v>0</v>
      </c>
      <c r="BU19" s="25"/>
      <c r="BV19" s="1"/>
      <c r="BW19" s="3"/>
      <c r="BX19" s="12">
        <f t="shared" si="11"/>
        <v>0</v>
      </c>
      <c r="BY19" s="11"/>
      <c r="BZ19" s="12">
        <f t="shared" si="274"/>
        <v>0</v>
      </c>
      <c r="CA19" s="25"/>
      <c r="CB19" s="1"/>
      <c r="CC19" s="3"/>
      <c r="CD19" s="12">
        <f t="shared" si="12"/>
        <v>0</v>
      </c>
      <c r="CE19" s="11"/>
      <c r="CF19" s="12">
        <f t="shared" si="275"/>
        <v>0</v>
      </c>
      <c r="CG19" s="25"/>
      <c r="CH19" s="1"/>
      <c r="CI19" s="3"/>
      <c r="CJ19" s="12">
        <f t="shared" si="13"/>
        <v>0</v>
      </c>
      <c r="CK19" s="11"/>
      <c r="CL19" s="12">
        <f t="shared" si="276"/>
        <v>0</v>
      </c>
      <c r="CM19" s="25"/>
      <c r="CN19" s="1"/>
      <c r="CO19" s="3"/>
      <c r="CP19" s="12">
        <f t="shared" si="14"/>
        <v>0</v>
      </c>
      <c r="CQ19" s="11"/>
      <c r="CR19" s="12">
        <f t="shared" si="277"/>
        <v>0</v>
      </c>
      <c r="CS19" s="25"/>
      <c r="CT19" s="1"/>
      <c r="CU19" s="3"/>
      <c r="CV19" s="12">
        <f t="shared" si="15"/>
        <v>0</v>
      </c>
      <c r="CW19" s="11"/>
      <c r="CX19" s="12">
        <f t="shared" si="278"/>
        <v>0</v>
      </c>
      <c r="CY19" s="25"/>
      <c r="CZ19" s="1"/>
      <c r="DA19" s="3"/>
      <c r="DB19" s="12">
        <f t="shared" si="16"/>
        <v>0</v>
      </c>
      <c r="DC19" s="11"/>
      <c r="DD19" s="12">
        <f t="shared" si="279"/>
        <v>0</v>
      </c>
      <c r="DE19" s="25"/>
      <c r="DF19" s="1"/>
      <c r="DG19" s="3"/>
      <c r="DH19" s="12">
        <f t="shared" si="17"/>
        <v>0</v>
      </c>
      <c r="DI19" s="11"/>
      <c r="DJ19" s="12">
        <f t="shared" si="280"/>
        <v>0</v>
      </c>
      <c r="DK19" s="25"/>
      <c r="DL19" s="1"/>
      <c r="DM19" s="3"/>
      <c r="DN19" s="12">
        <f t="shared" si="18"/>
        <v>0</v>
      </c>
      <c r="DO19" s="11"/>
      <c r="DP19" s="12">
        <f t="shared" si="281"/>
        <v>0</v>
      </c>
      <c r="DQ19" s="25"/>
      <c r="DR19" s="1"/>
      <c r="DS19" s="3"/>
      <c r="DT19" s="12">
        <f t="shared" si="19"/>
        <v>0</v>
      </c>
      <c r="DU19" s="11"/>
      <c r="DV19" s="12">
        <f t="shared" si="282"/>
        <v>0</v>
      </c>
      <c r="DW19" s="25"/>
      <c r="DX19" s="1"/>
      <c r="DY19" s="3"/>
      <c r="DZ19" s="12">
        <f t="shared" si="20"/>
        <v>0</v>
      </c>
      <c r="EA19" s="11"/>
      <c r="EB19" s="12">
        <f t="shared" si="283"/>
        <v>0</v>
      </c>
      <c r="EC19" s="25"/>
      <c r="EE19" s="1"/>
      <c r="EF19" s="3"/>
      <c r="EG19" s="12">
        <f t="shared" si="21"/>
        <v>0</v>
      </c>
      <c r="EH19" s="11"/>
      <c r="EI19" s="12">
        <f t="shared" si="284"/>
        <v>0</v>
      </c>
      <c r="EK19" s="1"/>
      <c r="EL19" s="3"/>
      <c r="EM19" s="12">
        <f t="shared" si="22"/>
        <v>0</v>
      </c>
      <c r="EN19" s="11"/>
      <c r="EO19" s="12">
        <f t="shared" si="285"/>
        <v>0</v>
      </c>
      <c r="EQ19" s="1"/>
      <c r="ER19" s="3"/>
      <c r="ES19" s="12">
        <f t="shared" si="23"/>
        <v>0</v>
      </c>
      <c r="ET19" s="11"/>
      <c r="EU19" s="12">
        <f t="shared" si="286"/>
        <v>0</v>
      </c>
      <c r="EW19" s="1"/>
      <c r="EX19" s="3"/>
      <c r="EY19" s="12">
        <f t="shared" si="24"/>
        <v>0</v>
      </c>
      <c r="EZ19" s="11"/>
      <c r="FA19" s="12">
        <f t="shared" si="287"/>
        <v>0</v>
      </c>
      <c r="FC19" s="1"/>
      <c r="FD19" s="3"/>
      <c r="FE19" s="12">
        <f t="shared" si="25"/>
        <v>0</v>
      </c>
      <c r="FF19" s="11"/>
      <c r="FG19" s="12">
        <f t="shared" si="288"/>
        <v>0</v>
      </c>
      <c r="FI19" s="1"/>
      <c r="FJ19" s="3"/>
      <c r="FK19" s="12">
        <f t="shared" si="26"/>
        <v>0</v>
      </c>
      <c r="FL19" s="11"/>
      <c r="FM19" s="12">
        <f t="shared" si="289"/>
        <v>0</v>
      </c>
      <c r="FO19" s="1"/>
      <c r="FP19" s="3"/>
      <c r="FQ19" s="12">
        <f t="shared" si="27"/>
        <v>0</v>
      </c>
      <c r="FR19" s="11"/>
      <c r="FS19" s="12">
        <f t="shared" si="290"/>
        <v>0</v>
      </c>
      <c r="FT19" s="25"/>
      <c r="FU19" s="1"/>
      <c r="FV19" s="3"/>
      <c r="FW19" s="12">
        <f t="shared" si="28"/>
        <v>0</v>
      </c>
      <c r="FX19" s="11"/>
      <c r="FY19" s="12">
        <f t="shared" si="291"/>
        <v>0</v>
      </c>
      <c r="FZ19" s="25"/>
      <c r="GA19" s="1"/>
      <c r="GB19" s="3"/>
      <c r="GC19" s="12">
        <f t="shared" si="29"/>
        <v>0</v>
      </c>
      <c r="GD19" s="11"/>
      <c r="GE19" s="12">
        <f t="shared" si="292"/>
        <v>0</v>
      </c>
      <c r="GF19" s="25"/>
      <c r="GG19" s="1"/>
      <c r="GH19" s="3"/>
      <c r="GI19" s="12">
        <f t="shared" si="30"/>
        <v>0</v>
      </c>
      <c r="GJ19" s="11"/>
      <c r="GK19" s="12">
        <f t="shared" si="293"/>
        <v>0</v>
      </c>
      <c r="GL19" s="25"/>
      <c r="GM19" s="1"/>
      <c r="GN19" s="3"/>
      <c r="GO19" s="12">
        <f t="shared" si="31"/>
        <v>0</v>
      </c>
      <c r="GP19" s="11"/>
      <c r="GQ19" s="12">
        <f t="shared" si="294"/>
        <v>0</v>
      </c>
      <c r="GR19" s="25"/>
      <c r="GS19" s="1"/>
      <c r="GT19" s="3"/>
      <c r="GU19" s="12">
        <f t="shared" si="32"/>
        <v>0</v>
      </c>
      <c r="GV19" s="11"/>
      <c r="GW19" s="12">
        <f t="shared" si="295"/>
        <v>0</v>
      </c>
      <c r="GX19" s="25"/>
      <c r="GY19" s="1"/>
      <c r="GZ19" s="3"/>
      <c r="HA19" s="12">
        <f t="shared" si="33"/>
        <v>0</v>
      </c>
      <c r="HB19" s="11"/>
      <c r="HC19" s="12">
        <f t="shared" si="296"/>
        <v>0</v>
      </c>
      <c r="HD19" s="25"/>
      <c r="HE19" s="1"/>
      <c r="HF19" s="3"/>
      <c r="HG19" s="12">
        <f t="shared" si="34"/>
        <v>0</v>
      </c>
      <c r="HH19" s="11"/>
      <c r="HI19" s="12">
        <f t="shared" si="297"/>
        <v>0</v>
      </c>
      <c r="HJ19" s="25"/>
      <c r="HK19" s="1"/>
      <c r="HL19" s="3"/>
      <c r="HM19" s="12">
        <f t="shared" si="35"/>
        <v>0</v>
      </c>
      <c r="HN19" s="11"/>
      <c r="HO19" s="12">
        <f t="shared" si="298"/>
        <v>0</v>
      </c>
      <c r="HP19" s="25"/>
      <c r="HQ19" s="1"/>
      <c r="HR19" s="3"/>
      <c r="HS19" s="12">
        <f t="shared" si="36"/>
        <v>0</v>
      </c>
      <c r="HT19" s="11"/>
      <c r="HU19" s="12">
        <f t="shared" si="299"/>
        <v>0</v>
      </c>
      <c r="HV19" s="25"/>
      <c r="HW19" s="1"/>
      <c r="HX19" s="3"/>
      <c r="HY19" s="12">
        <f t="shared" si="37"/>
        <v>0</v>
      </c>
      <c r="HZ19" s="11"/>
      <c r="IA19" s="12">
        <f t="shared" si="300"/>
        <v>0</v>
      </c>
      <c r="IB19" s="25"/>
      <c r="IC19" s="1"/>
      <c r="ID19" s="3"/>
      <c r="IE19" s="12">
        <f t="shared" si="38"/>
        <v>0</v>
      </c>
      <c r="IF19" s="11"/>
      <c r="IG19" s="12">
        <f t="shared" si="301"/>
        <v>0</v>
      </c>
      <c r="IH19" s="25"/>
      <c r="II19" s="1"/>
      <c r="IJ19" s="3"/>
      <c r="IK19" s="12">
        <f t="shared" si="39"/>
        <v>0</v>
      </c>
      <c r="IL19" s="11"/>
      <c r="IM19" s="12">
        <f t="shared" si="302"/>
        <v>0</v>
      </c>
      <c r="IN19" s="25"/>
      <c r="IO19" s="1"/>
      <c r="IP19" s="3"/>
      <c r="IQ19" s="12">
        <f t="shared" si="40"/>
        <v>0</v>
      </c>
      <c r="IR19" s="11"/>
      <c r="IS19" s="12">
        <f t="shared" si="303"/>
        <v>0</v>
      </c>
      <c r="IT19" s="25"/>
      <c r="IU19" s="1"/>
      <c r="IV19" s="3"/>
      <c r="IW19" s="12">
        <f t="shared" si="41"/>
        <v>0</v>
      </c>
      <c r="IX19" s="11"/>
      <c r="IY19" s="12">
        <f t="shared" si="304"/>
        <v>0</v>
      </c>
      <c r="IZ19" s="25"/>
      <c r="JA19" s="1"/>
      <c r="JB19" s="3"/>
      <c r="JC19" s="12">
        <f t="shared" si="42"/>
        <v>0</v>
      </c>
      <c r="JD19" s="11"/>
      <c r="JE19" s="12">
        <f t="shared" si="305"/>
        <v>0</v>
      </c>
      <c r="JF19" s="25"/>
      <c r="JG19" s="1"/>
      <c r="JH19" s="3"/>
      <c r="JI19" s="12">
        <f t="shared" si="257"/>
        <v>0</v>
      </c>
      <c r="JJ19" s="11"/>
      <c r="JK19" s="12">
        <f t="shared" si="306"/>
        <v>0</v>
      </c>
      <c r="JL19" s="25"/>
      <c r="JM19" s="1"/>
      <c r="JN19" s="3"/>
      <c r="JO19" s="12">
        <f t="shared" si="44"/>
        <v>0</v>
      </c>
      <c r="JP19" s="11"/>
      <c r="JQ19" s="12">
        <f t="shared" si="307"/>
        <v>0</v>
      </c>
      <c r="JR19" s="25"/>
      <c r="JS19" s="1"/>
      <c r="JT19" s="3"/>
      <c r="JU19" s="12">
        <f t="shared" si="45"/>
        <v>0</v>
      </c>
      <c r="JV19" s="11"/>
      <c r="JW19" s="12">
        <f t="shared" si="308"/>
        <v>0</v>
      </c>
      <c r="JX19" s="25"/>
      <c r="JY19" s="1"/>
      <c r="JZ19" s="3"/>
      <c r="KA19" s="12">
        <f t="shared" si="46"/>
        <v>0</v>
      </c>
      <c r="KB19" s="11"/>
      <c r="KC19" s="12">
        <f t="shared" si="309"/>
        <v>0</v>
      </c>
      <c r="KD19" s="25"/>
      <c r="KE19" s="1"/>
      <c r="KF19" s="3"/>
      <c r="KG19" s="12">
        <f t="shared" si="47"/>
        <v>0</v>
      </c>
      <c r="KH19" s="11"/>
      <c r="KI19" s="12">
        <f t="shared" si="310"/>
        <v>0</v>
      </c>
      <c r="KJ19" s="25"/>
      <c r="KL19" s="1"/>
      <c r="KM19" s="3"/>
      <c r="KN19" s="12">
        <f t="shared" si="48"/>
        <v>0</v>
      </c>
      <c r="KO19" s="11"/>
      <c r="KP19" s="12">
        <f t="shared" si="311"/>
        <v>0</v>
      </c>
      <c r="KR19" s="1"/>
      <c r="KS19" s="3"/>
      <c r="KT19" s="12">
        <f t="shared" si="49"/>
        <v>0</v>
      </c>
      <c r="KU19" s="11"/>
      <c r="KV19" s="12">
        <f t="shared" si="312"/>
        <v>0</v>
      </c>
      <c r="KX19" s="1"/>
      <c r="KY19" s="3"/>
      <c r="KZ19" s="12">
        <f t="shared" si="50"/>
        <v>0</v>
      </c>
      <c r="LA19" s="11"/>
      <c r="LB19" s="12">
        <f t="shared" si="313"/>
        <v>0</v>
      </c>
      <c r="LD19" s="30">
        <v>10</v>
      </c>
      <c r="LE19" s="53">
        <f>56000/10</f>
        <v>5600</v>
      </c>
      <c r="LF19" s="12">
        <f t="shared" si="51"/>
        <v>56000</v>
      </c>
      <c r="LG19" s="11"/>
      <c r="LH19" s="12">
        <f t="shared" si="314"/>
        <v>0</v>
      </c>
      <c r="LJ19" s="1"/>
      <c r="LK19" s="3"/>
      <c r="LL19" s="12">
        <f t="shared" si="52"/>
        <v>0</v>
      </c>
      <c r="LM19" s="11"/>
      <c r="LN19" s="12">
        <f t="shared" si="315"/>
        <v>0</v>
      </c>
      <c r="LP19" s="1"/>
      <c r="LQ19" s="3"/>
      <c r="LR19" s="12">
        <f t="shared" si="53"/>
        <v>0</v>
      </c>
      <c r="LS19" s="11"/>
      <c r="LT19" s="12">
        <f t="shared" si="316"/>
        <v>0</v>
      </c>
      <c r="LV19" s="1"/>
      <c r="LW19" s="3"/>
      <c r="LX19" s="12">
        <f t="shared" si="54"/>
        <v>0</v>
      </c>
      <c r="LY19" s="11"/>
      <c r="LZ19" s="12">
        <f t="shared" si="317"/>
        <v>0</v>
      </c>
      <c r="MA19" s="25"/>
      <c r="MB19" s="1"/>
      <c r="MC19" s="3"/>
      <c r="MD19" s="12">
        <f t="shared" si="55"/>
        <v>0</v>
      </c>
      <c r="ME19" s="11"/>
      <c r="MF19" s="12">
        <f t="shared" si="318"/>
        <v>0</v>
      </c>
      <c r="MG19" s="25"/>
      <c r="MH19" s="1"/>
      <c r="MI19" s="3"/>
      <c r="MJ19" s="12">
        <f t="shared" si="56"/>
        <v>0</v>
      </c>
      <c r="MK19" s="11"/>
      <c r="ML19" s="12">
        <f t="shared" si="319"/>
        <v>0</v>
      </c>
      <c r="MM19" s="25"/>
      <c r="MO19" s="1"/>
      <c r="MP19" s="3"/>
      <c r="MQ19" s="12">
        <f t="shared" si="57"/>
        <v>0</v>
      </c>
      <c r="MR19" s="11"/>
      <c r="MS19" s="12">
        <f t="shared" si="320"/>
        <v>0</v>
      </c>
      <c r="MU19" s="1"/>
      <c r="MV19" s="3"/>
      <c r="MW19" s="12">
        <f t="shared" si="58"/>
        <v>0</v>
      </c>
      <c r="MX19" s="11"/>
      <c r="MY19" s="12">
        <f t="shared" si="321"/>
        <v>0</v>
      </c>
      <c r="NA19" s="1"/>
      <c r="NB19" s="3"/>
      <c r="NC19" s="12">
        <f t="shared" si="59"/>
        <v>0</v>
      </c>
      <c r="ND19" s="11"/>
      <c r="NE19" s="12">
        <f t="shared" si="322"/>
        <v>0</v>
      </c>
      <c r="NG19" s="1"/>
      <c r="NH19" s="3"/>
      <c r="NI19" s="12">
        <f t="shared" si="60"/>
        <v>0</v>
      </c>
      <c r="NJ19" s="11"/>
      <c r="NK19" s="12">
        <f t="shared" si="323"/>
        <v>0</v>
      </c>
      <c r="NM19" s="1"/>
      <c r="NN19" s="3"/>
      <c r="NO19" s="12">
        <f t="shared" si="61"/>
        <v>0</v>
      </c>
      <c r="NP19" s="11"/>
      <c r="NQ19" s="12">
        <f t="shared" si="324"/>
        <v>0</v>
      </c>
      <c r="NS19" s="1"/>
      <c r="NT19" s="3"/>
      <c r="NU19" s="12">
        <f t="shared" si="62"/>
        <v>0</v>
      </c>
      <c r="NV19" s="11"/>
      <c r="NW19" s="12">
        <f t="shared" si="325"/>
        <v>0</v>
      </c>
      <c r="NY19" s="1"/>
      <c r="NZ19" s="3"/>
      <c r="OA19" s="12">
        <f t="shared" si="63"/>
        <v>0</v>
      </c>
      <c r="OB19" s="11"/>
      <c r="OC19" s="12">
        <f t="shared" si="326"/>
        <v>0</v>
      </c>
      <c r="OD19" s="25"/>
      <c r="OE19" s="1"/>
      <c r="OF19" s="3"/>
      <c r="OG19" s="12">
        <f t="shared" si="64"/>
        <v>0</v>
      </c>
      <c r="OH19" s="11"/>
      <c r="OI19" s="12">
        <f t="shared" si="327"/>
        <v>0</v>
      </c>
      <c r="OJ19" s="25"/>
      <c r="OK19" s="1"/>
      <c r="OL19" s="3"/>
      <c r="OM19" s="12">
        <f t="shared" si="65"/>
        <v>0</v>
      </c>
      <c r="ON19" s="11"/>
      <c r="OO19" s="12">
        <f t="shared" si="328"/>
        <v>0</v>
      </c>
      <c r="OP19" s="25"/>
      <c r="OQ19" s="1"/>
      <c r="OR19" s="3"/>
      <c r="OS19" s="12">
        <f t="shared" si="66"/>
        <v>0</v>
      </c>
      <c r="OT19" s="11"/>
      <c r="OU19" s="12">
        <f t="shared" si="329"/>
        <v>0</v>
      </c>
      <c r="OV19" s="25"/>
      <c r="OW19" s="1"/>
      <c r="OX19" s="3"/>
      <c r="OY19" s="12">
        <f t="shared" si="67"/>
        <v>0</v>
      </c>
      <c r="OZ19" s="11"/>
      <c r="PA19" s="12">
        <f t="shared" si="330"/>
        <v>0</v>
      </c>
      <c r="PB19" s="25"/>
      <c r="PC19" s="1"/>
      <c r="PD19" s="3"/>
      <c r="PE19" s="12">
        <f t="shared" si="68"/>
        <v>0</v>
      </c>
      <c r="PF19" s="11"/>
      <c r="PG19" s="12">
        <f t="shared" si="331"/>
        <v>0</v>
      </c>
      <c r="PH19" s="25"/>
      <c r="PI19" s="1"/>
      <c r="PJ19" s="3"/>
      <c r="PK19" s="12">
        <f t="shared" si="69"/>
        <v>0</v>
      </c>
      <c r="PL19" s="11"/>
      <c r="PM19" s="12">
        <f t="shared" si="332"/>
        <v>0</v>
      </c>
      <c r="PN19" s="25"/>
      <c r="PO19" s="1"/>
      <c r="PP19" s="3"/>
      <c r="PQ19" s="12">
        <f t="shared" si="70"/>
        <v>0</v>
      </c>
      <c r="PR19" s="11"/>
      <c r="PS19" s="12">
        <f t="shared" si="333"/>
        <v>0</v>
      </c>
      <c r="PT19" s="25"/>
      <c r="PU19" s="1"/>
      <c r="PV19" s="3"/>
      <c r="PW19" s="12">
        <f t="shared" si="71"/>
        <v>0</v>
      </c>
      <c r="PX19" s="11"/>
      <c r="PY19" s="12">
        <f t="shared" si="334"/>
        <v>0</v>
      </c>
      <c r="PZ19" s="25"/>
      <c r="QA19" s="1"/>
      <c r="QB19" s="3"/>
      <c r="QC19" s="12">
        <f t="shared" si="72"/>
        <v>0</v>
      </c>
      <c r="QD19" s="11"/>
      <c r="QE19" s="12">
        <f t="shared" si="335"/>
        <v>0</v>
      </c>
      <c r="QF19" s="25"/>
      <c r="QG19" s="1"/>
      <c r="QH19" s="3"/>
      <c r="QI19" s="12">
        <f t="shared" si="73"/>
        <v>0</v>
      </c>
      <c r="QJ19" s="11"/>
      <c r="QK19" s="12">
        <f t="shared" si="336"/>
        <v>0</v>
      </c>
      <c r="QL19" s="25"/>
      <c r="QM19" s="1"/>
      <c r="QN19" s="3"/>
      <c r="QO19" s="12">
        <f t="shared" si="74"/>
        <v>0</v>
      </c>
      <c r="QP19" s="11"/>
      <c r="QQ19" s="12">
        <f t="shared" si="337"/>
        <v>0</v>
      </c>
      <c r="QR19" s="25"/>
      <c r="QS19" s="1"/>
      <c r="QT19" s="3"/>
      <c r="QU19" s="12">
        <f t="shared" si="75"/>
        <v>0</v>
      </c>
      <c r="QV19" s="11"/>
      <c r="QW19" s="12">
        <f t="shared" si="338"/>
        <v>0</v>
      </c>
      <c r="QX19" s="25"/>
      <c r="QY19" s="1"/>
      <c r="QZ19" s="3"/>
      <c r="RA19" s="12">
        <f t="shared" si="76"/>
        <v>0</v>
      </c>
      <c r="RB19" s="11"/>
      <c r="RC19" s="12">
        <f t="shared" si="339"/>
        <v>0</v>
      </c>
      <c r="RD19" s="25"/>
      <c r="RE19" s="1"/>
      <c r="RF19" s="3"/>
      <c r="RG19" s="12">
        <f t="shared" si="77"/>
        <v>0</v>
      </c>
      <c r="RH19" s="11"/>
      <c r="RI19" s="12">
        <f t="shared" si="340"/>
        <v>0</v>
      </c>
      <c r="RJ19" s="25"/>
      <c r="RK19" s="1"/>
      <c r="RL19" s="3"/>
      <c r="RM19" s="12">
        <f t="shared" si="78"/>
        <v>0</v>
      </c>
      <c r="RN19" s="11"/>
      <c r="RO19" s="12">
        <f t="shared" si="341"/>
        <v>0</v>
      </c>
      <c r="RP19" s="25"/>
      <c r="RQ19" s="1"/>
      <c r="RR19" s="3"/>
      <c r="RS19" s="12">
        <f t="shared" si="261"/>
        <v>0</v>
      </c>
      <c r="RT19" s="11"/>
      <c r="RU19" s="12">
        <f t="shared" si="342"/>
        <v>0</v>
      </c>
      <c r="RV19" s="25"/>
      <c r="RW19" s="1"/>
      <c r="RX19" s="3"/>
      <c r="RY19" s="12">
        <f t="shared" si="80"/>
        <v>0</v>
      </c>
      <c r="RZ19" s="11"/>
      <c r="SA19" s="12">
        <f t="shared" si="343"/>
        <v>0</v>
      </c>
      <c r="SB19" s="25"/>
      <c r="SC19" s="1"/>
      <c r="SD19" s="3"/>
      <c r="SE19" s="12">
        <f t="shared" si="81"/>
        <v>0</v>
      </c>
      <c r="SF19" s="11"/>
      <c r="SG19" s="12">
        <f t="shared" si="344"/>
        <v>0</v>
      </c>
      <c r="SH19" s="25"/>
      <c r="SI19" s="1"/>
      <c r="SJ19" s="3"/>
      <c r="SK19" s="12">
        <f t="shared" si="82"/>
        <v>0</v>
      </c>
      <c r="SL19" s="11"/>
      <c r="SM19" s="12">
        <f t="shared" si="345"/>
        <v>0</v>
      </c>
      <c r="SN19" s="25"/>
      <c r="SO19" s="1"/>
      <c r="SP19" s="3"/>
      <c r="SQ19" s="12">
        <f t="shared" si="83"/>
        <v>0</v>
      </c>
      <c r="SR19" s="11"/>
      <c r="SS19" s="12">
        <f t="shared" si="346"/>
        <v>0</v>
      </c>
      <c r="ST19" s="25"/>
      <c r="SV19" s="1"/>
      <c r="SW19" s="3"/>
      <c r="SX19" s="12">
        <f t="shared" si="84"/>
        <v>0</v>
      </c>
      <c r="SY19" s="11"/>
      <c r="SZ19" s="12">
        <f t="shared" si="347"/>
        <v>0</v>
      </c>
      <c r="TB19" s="1"/>
      <c r="TC19" s="3"/>
      <c r="TD19" s="12">
        <f t="shared" si="85"/>
        <v>0</v>
      </c>
      <c r="TE19" s="11"/>
      <c r="TF19" s="12">
        <f t="shared" si="348"/>
        <v>0</v>
      </c>
      <c r="TH19" s="1"/>
      <c r="TI19" s="3"/>
      <c r="TJ19" s="12">
        <f t="shared" si="86"/>
        <v>0</v>
      </c>
      <c r="TK19" s="11"/>
      <c r="TL19" s="12">
        <f t="shared" si="349"/>
        <v>0</v>
      </c>
      <c r="TN19" s="1"/>
      <c r="TO19" s="3"/>
      <c r="TP19" s="12">
        <f t="shared" si="87"/>
        <v>0</v>
      </c>
      <c r="TQ19" s="11"/>
      <c r="TR19" s="12">
        <f t="shared" si="350"/>
        <v>0</v>
      </c>
      <c r="TT19" s="1"/>
      <c r="TU19" s="3"/>
      <c r="TV19" s="12">
        <f t="shared" si="88"/>
        <v>0</v>
      </c>
      <c r="TW19" s="11"/>
      <c r="TX19" s="12">
        <f t="shared" si="351"/>
        <v>0</v>
      </c>
      <c r="TZ19" s="1"/>
      <c r="UA19" s="3"/>
      <c r="UB19" s="12">
        <f t="shared" si="89"/>
        <v>0</v>
      </c>
      <c r="UC19" s="11"/>
      <c r="UD19" s="12">
        <f t="shared" si="352"/>
        <v>0</v>
      </c>
      <c r="UF19" s="1"/>
      <c r="UG19" s="3"/>
      <c r="UH19" s="12">
        <f t="shared" si="90"/>
        <v>0</v>
      </c>
      <c r="UI19" s="11"/>
      <c r="UJ19" s="12">
        <f t="shared" si="353"/>
        <v>0</v>
      </c>
      <c r="UK19" s="25"/>
      <c r="UL19" s="1"/>
      <c r="UM19" s="3"/>
      <c r="UN19" s="12">
        <f t="shared" si="91"/>
        <v>0</v>
      </c>
      <c r="UO19" s="11"/>
      <c r="UP19" s="12">
        <f t="shared" si="354"/>
        <v>0</v>
      </c>
      <c r="UQ19" s="25"/>
      <c r="UR19" s="1"/>
      <c r="US19" s="3"/>
      <c r="UT19" s="12">
        <f t="shared" si="92"/>
        <v>0</v>
      </c>
      <c r="UU19" s="11"/>
      <c r="UV19" s="12">
        <f t="shared" si="355"/>
        <v>0</v>
      </c>
      <c r="UW19" s="25"/>
      <c r="UX19" s="1"/>
      <c r="UY19" s="3"/>
      <c r="UZ19" s="12">
        <f t="shared" si="93"/>
        <v>0</v>
      </c>
      <c r="VA19" s="11"/>
      <c r="VB19" s="12">
        <f t="shared" si="356"/>
        <v>0</v>
      </c>
      <c r="VC19" s="25"/>
      <c r="VE19" s="1"/>
      <c r="VF19" s="3"/>
      <c r="VG19" s="12">
        <f t="shared" si="94"/>
        <v>0</v>
      </c>
      <c r="VH19" s="11"/>
      <c r="VI19" s="12">
        <f t="shared" si="357"/>
        <v>0</v>
      </c>
      <c r="VK19" s="1"/>
      <c r="VL19" s="3"/>
      <c r="VM19" s="12">
        <f t="shared" si="95"/>
        <v>0</v>
      </c>
      <c r="VN19" s="11"/>
      <c r="VO19" s="12">
        <f t="shared" si="358"/>
        <v>0</v>
      </c>
      <c r="VQ19" s="1"/>
      <c r="VR19" s="3"/>
      <c r="VS19" s="12">
        <f t="shared" si="96"/>
        <v>0</v>
      </c>
      <c r="VT19" s="11"/>
      <c r="VU19" s="12">
        <f t="shared" si="359"/>
        <v>0</v>
      </c>
      <c r="VW19" s="1"/>
      <c r="VX19" s="3"/>
      <c r="VY19" s="12">
        <f t="shared" si="97"/>
        <v>0</v>
      </c>
      <c r="VZ19" s="11"/>
      <c r="WA19" s="12">
        <f t="shared" si="360"/>
        <v>0</v>
      </c>
      <c r="WC19" s="1"/>
      <c r="WD19" s="3"/>
      <c r="WE19" s="12">
        <f t="shared" si="98"/>
        <v>0</v>
      </c>
      <c r="WF19" s="11"/>
      <c r="WG19" s="12">
        <f t="shared" si="361"/>
        <v>0</v>
      </c>
      <c r="WI19" s="1"/>
      <c r="WJ19" s="3"/>
      <c r="WK19" s="12">
        <f t="shared" si="99"/>
        <v>0</v>
      </c>
      <c r="WL19" s="11"/>
      <c r="WM19" s="12">
        <f t="shared" si="362"/>
        <v>0</v>
      </c>
      <c r="WO19" s="1"/>
      <c r="WP19" s="3"/>
      <c r="WQ19" s="12">
        <f t="shared" si="100"/>
        <v>0</v>
      </c>
      <c r="WR19" s="11"/>
      <c r="WS19" s="12">
        <f t="shared" si="363"/>
        <v>0</v>
      </c>
      <c r="WU19" s="1"/>
      <c r="WV19" s="3"/>
      <c r="WW19" s="12">
        <f t="shared" si="101"/>
        <v>0</v>
      </c>
      <c r="WX19" s="11"/>
      <c r="WY19" s="12">
        <f t="shared" si="364"/>
        <v>0</v>
      </c>
      <c r="XA19" s="1"/>
      <c r="XB19" s="3"/>
      <c r="XC19" s="12">
        <f t="shared" si="102"/>
        <v>0</v>
      </c>
      <c r="XD19" s="11"/>
      <c r="XE19" s="12">
        <f t="shared" si="365"/>
        <v>0</v>
      </c>
      <c r="XG19" s="1"/>
      <c r="XH19" s="3"/>
      <c r="XI19" s="12">
        <f t="shared" si="103"/>
        <v>0</v>
      </c>
      <c r="XJ19" s="11"/>
      <c r="XK19" s="12">
        <f t="shared" si="366"/>
        <v>0</v>
      </c>
      <c r="XM19" s="1"/>
      <c r="XN19" s="3"/>
      <c r="XO19" s="12">
        <f t="shared" si="104"/>
        <v>0</v>
      </c>
      <c r="XP19" s="11"/>
      <c r="XQ19" s="12">
        <f t="shared" si="367"/>
        <v>0</v>
      </c>
      <c r="XS19" s="1"/>
      <c r="XT19" s="3"/>
      <c r="XU19" s="12">
        <f t="shared" si="105"/>
        <v>0</v>
      </c>
      <c r="XV19" s="11"/>
      <c r="XW19" s="12">
        <f t="shared" si="368"/>
        <v>0</v>
      </c>
      <c r="XY19" s="1"/>
      <c r="XZ19" s="3"/>
      <c r="YA19" s="12">
        <f t="shared" si="106"/>
        <v>0</v>
      </c>
      <c r="YB19" s="11"/>
      <c r="YC19" s="12">
        <f t="shared" si="369"/>
        <v>0</v>
      </c>
      <c r="YE19" s="1"/>
      <c r="YF19" s="3"/>
      <c r="YG19" s="12">
        <f t="shared" si="107"/>
        <v>0</v>
      </c>
      <c r="YH19" s="11"/>
      <c r="YI19" s="12">
        <f t="shared" si="370"/>
        <v>0</v>
      </c>
      <c r="YK19" s="1"/>
      <c r="YL19" s="3"/>
      <c r="YM19" s="12">
        <f t="shared" si="108"/>
        <v>0</v>
      </c>
      <c r="YN19" s="11"/>
      <c r="YO19" s="12">
        <f t="shared" si="371"/>
        <v>0</v>
      </c>
      <c r="YQ19" s="1"/>
      <c r="YR19" s="3"/>
      <c r="YS19" s="12">
        <f t="shared" si="109"/>
        <v>0</v>
      </c>
      <c r="YT19" s="11"/>
      <c r="YU19" s="12">
        <f t="shared" si="372"/>
        <v>0</v>
      </c>
      <c r="YW19" s="1"/>
      <c r="YX19" s="3"/>
      <c r="YY19" s="12">
        <f t="shared" si="110"/>
        <v>0</v>
      </c>
      <c r="YZ19" s="11"/>
      <c r="ZA19" s="12">
        <f t="shared" si="373"/>
        <v>0</v>
      </c>
      <c r="ZC19" s="1"/>
      <c r="ZD19" s="3"/>
      <c r="ZE19" s="12">
        <f t="shared" si="111"/>
        <v>0</v>
      </c>
      <c r="ZF19" s="11"/>
      <c r="ZG19" s="12">
        <f t="shared" si="374"/>
        <v>0</v>
      </c>
      <c r="ZI19" s="1"/>
      <c r="ZJ19" s="3"/>
      <c r="ZK19" s="12">
        <f t="shared" si="112"/>
        <v>0</v>
      </c>
      <c r="ZL19" s="11"/>
      <c r="ZM19" s="12">
        <f t="shared" si="375"/>
        <v>0</v>
      </c>
      <c r="ZO19" s="1"/>
      <c r="ZP19" s="3"/>
      <c r="ZQ19" s="12">
        <f t="shared" si="113"/>
        <v>0</v>
      </c>
      <c r="ZR19" s="11"/>
      <c r="ZS19" s="12">
        <f t="shared" si="376"/>
        <v>0</v>
      </c>
      <c r="ZU19" s="1"/>
      <c r="ZV19" s="3"/>
      <c r="ZW19" s="12">
        <f t="shared" si="114"/>
        <v>0</v>
      </c>
      <c r="ZX19" s="11"/>
      <c r="ZY19" s="12">
        <f t="shared" si="377"/>
        <v>0</v>
      </c>
      <c r="AAA19" s="1"/>
      <c r="AAB19" s="3"/>
      <c r="AAC19" s="12">
        <f t="shared" si="115"/>
        <v>0</v>
      </c>
      <c r="AAD19" s="11"/>
      <c r="AAE19" s="12">
        <f t="shared" si="378"/>
        <v>0</v>
      </c>
      <c r="AAG19" s="1"/>
      <c r="AAH19" s="3"/>
      <c r="AAI19" s="12">
        <f t="shared" si="116"/>
        <v>0</v>
      </c>
      <c r="AAJ19" s="11"/>
      <c r="AAK19" s="12">
        <f t="shared" si="379"/>
        <v>0</v>
      </c>
      <c r="AAM19" s="1"/>
      <c r="AAN19" s="3"/>
      <c r="AAO19" s="12">
        <f t="shared" si="117"/>
        <v>0</v>
      </c>
      <c r="AAP19" s="11"/>
      <c r="AAQ19" s="12">
        <f t="shared" si="380"/>
        <v>0</v>
      </c>
      <c r="AAS19" s="1"/>
      <c r="AAT19" s="3"/>
      <c r="AAU19" s="12">
        <f t="shared" si="118"/>
        <v>0</v>
      </c>
      <c r="AAV19" s="11"/>
      <c r="AAW19" s="12">
        <f t="shared" si="381"/>
        <v>0</v>
      </c>
      <c r="AAY19" s="1"/>
      <c r="AAZ19" s="3"/>
      <c r="ABA19" s="12">
        <f t="shared" si="119"/>
        <v>0</v>
      </c>
      <c r="ABB19" s="11"/>
      <c r="ABC19" s="12">
        <f t="shared" si="382"/>
        <v>0</v>
      </c>
      <c r="ABE19" s="1"/>
      <c r="ABF19" s="3"/>
      <c r="ABG19" s="12">
        <f t="shared" si="120"/>
        <v>0</v>
      </c>
      <c r="ABH19" s="11"/>
      <c r="ABI19" s="12">
        <f t="shared" si="383"/>
        <v>0</v>
      </c>
      <c r="ABK19" s="1"/>
      <c r="ABL19" s="3"/>
      <c r="ABM19" s="12">
        <f t="shared" si="121"/>
        <v>0</v>
      </c>
      <c r="ABN19" s="11"/>
      <c r="ABO19" s="12">
        <f t="shared" si="384"/>
        <v>0</v>
      </c>
      <c r="ABQ19" s="1"/>
      <c r="ABR19" s="3"/>
      <c r="ABS19" s="12">
        <f t="shared" si="122"/>
        <v>0</v>
      </c>
      <c r="ABT19" s="11"/>
      <c r="ABU19" s="12">
        <f t="shared" si="385"/>
        <v>0</v>
      </c>
      <c r="ABW19" s="1"/>
      <c r="ABX19" s="3"/>
      <c r="ABY19" s="12">
        <f t="shared" si="123"/>
        <v>0</v>
      </c>
      <c r="ABZ19" s="11"/>
      <c r="ACA19" s="12">
        <f t="shared" si="386"/>
        <v>0</v>
      </c>
      <c r="ACC19" s="1"/>
      <c r="ACD19" s="3"/>
      <c r="ACE19" s="12">
        <f t="shared" si="124"/>
        <v>0</v>
      </c>
      <c r="ACF19" s="11"/>
      <c r="ACG19" s="12">
        <f t="shared" si="387"/>
        <v>0</v>
      </c>
      <c r="ACI19" s="1"/>
      <c r="ACJ19" s="3"/>
      <c r="ACK19" s="12">
        <f t="shared" si="125"/>
        <v>0</v>
      </c>
      <c r="ACL19" s="11"/>
      <c r="ACM19" s="12">
        <f t="shared" si="388"/>
        <v>0</v>
      </c>
      <c r="ACO19" s="1"/>
      <c r="ACP19" s="3"/>
      <c r="ACQ19" s="12">
        <f t="shared" si="126"/>
        <v>0</v>
      </c>
      <c r="ACR19" s="11"/>
      <c r="ACS19" s="12">
        <f t="shared" si="389"/>
        <v>0</v>
      </c>
      <c r="ACU19" s="1"/>
      <c r="ACV19" s="3"/>
      <c r="ACW19" s="12">
        <f t="shared" si="127"/>
        <v>0</v>
      </c>
      <c r="ACX19" s="11"/>
      <c r="ACY19" s="12">
        <f t="shared" si="390"/>
        <v>0</v>
      </c>
      <c r="ADA19" s="1"/>
      <c r="ADB19" s="3"/>
      <c r="ADC19" s="12">
        <f t="shared" si="128"/>
        <v>0</v>
      </c>
      <c r="ADD19" s="11"/>
      <c r="ADE19" s="12">
        <f t="shared" si="391"/>
        <v>0</v>
      </c>
      <c r="ADG19" s="1"/>
      <c r="ADH19" s="3"/>
      <c r="ADI19" s="12">
        <f t="shared" si="129"/>
        <v>0</v>
      </c>
      <c r="ADJ19" s="11"/>
      <c r="ADK19" s="12">
        <f t="shared" si="392"/>
        <v>0</v>
      </c>
    </row>
    <row r="20" spans="1:791" x14ac:dyDescent="0.25">
      <c r="A20" s="25"/>
      <c r="B20" s="1"/>
      <c r="C20" s="3"/>
      <c r="D20" s="12">
        <f t="shared" si="393"/>
        <v>0</v>
      </c>
      <c r="E20" s="11"/>
      <c r="F20" s="12">
        <f t="shared" si="131"/>
        <v>0</v>
      </c>
      <c r="G20" s="25"/>
      <c r="H20" s="1"/>
      <c r="I20" s="3"/>
      <c r="J20" s="12">
        <f t="shared" si="394"/>
        <v>0</v>
      </c>
      <c r="K20" s="11"/>
      <c r="L20" s="12">
        <f t="shared" si="132"/>
        <v>0</v>
      </c>
      <c r="M20" s="25"/>
      <c r="N20" s="1"/>
      <c r="O20" s="3"/>
      <c r="P20" s="12">
        <f t="shared" si="1"/>
        <v>0</v>
      </c>
      <c r="Q20" s="11"/>
      <c r="R20" s="12">
        <f t="shared" si="264"/>
        <v>0</v>
      </c>
      <c r="S20" s="25"/>
      <c r="T20" s="1"/>
      <c r="U20" s="3"/>
      <c r="V20" s="12">
        <f t="shared" si="2"/>
        <v>0</v>
      </c>
      <c r="W20" s="11"/>
      <c r="X20" s="12">
        <f t="shared" si="265"/>
        <v>0</v>
      </c>
      <c r="Y20" s="25"/>
      <c r="Z20" s="1"/>
      <c r="AA20" s="3"/>
      <c r="AB20" s="12">
        <f t="shared" si="3"/>
        <v>0</v>
      </c>
      <c r="AC20" s="11"/>
      <c r="AD20" s="12">
        <f t="shared" si="266"/>
        <v>0</v>
      </c>
      <c r="AE20" s="25"/>
      <c r="AF20" s="1"/>
      <c r="AG20" s="3"/>
      <c r="AH20" s="12">
        <f t="shared" si="4"/>
        <v>0</v>
      </c>
      <c r="AI20" s="11"/>
      <c r="AJ20" s="12">
        <f t="shared" si="267"/>
        <v>0</v>
      </c>
      <c r="AK20" s="25"/>
      <c r="AL20" s="1"/>
      <c r="AM20" s="3"/>
      <c r="AN20" s="12">
        <f t="shared" si="5"/>
        <v>0</v>
      </c>
      <c r="AO20" s="11"/>
      <c r="AP20" s="12">
        <f t="shared" si="268"/>
        <v>0</v>
      </c>
      <c r="AQ20" s="25"/>
      <c r="AR20" s="1"/>
      <c r="AS20" s="3"/>
      <c r="AT20" s="12">
        <f t="shared" si="6"/>
        <v>0</v>
      </c>
      <c r="AU20" s="11"/>
      <c r="AV20" s="12">
        <f t="shared" si="269"/>
        <v>0</v>
      </c>
      <c r="AW20" s="25"/>
      <c r="AX20" s="1"/>
      <c r="AY20" s="3"/>
      <c r="AZ20" s="12">
        <f t="shared" si="7"/>
        <v>0</v>
      </c>
      <c r="BA20" s="11"/>
      <c r="BB20" s="12">
        <f t="shared" si="270"/>
        <v>0</v>
      </c>
      <c r="BC20" s="25"/>
      <c r="BD20" s="1"/>
      <c r="BE20" s="3"/>
      <c r="BF20" s="12">
        <f t="shared" si="8"/>
        <v>0</v>
      </c>
      <c r="BG20" s="11"/>
      <c r="BH20" s="12">
        <f t="shared" si="271"/>
        <v>0</v>
      </c>
      <c r="BI20" s="25"/>
      <c r="BJ20" s="1"/>
      <c r="BK20" s="3"/>
      <c r="BL20" s="12">
        <f t="shared" si="9"/>
        <v>0</v>
      </c>
      <c r="BM20" s="11"/>
      <c r="BN20" s="12">
        <f t="shared" si="272"/>
        <v>0</v>
      </c>
      <c r="BO20" s="25"/>
      <c r="BP20" s="1"/>
      <c r="BQ20" s="3"/>
      <c r="BR20" s="12">
        <f t="shared" si="10"/>
        <v>0</v>
      </c>
      <c r="BS20" s="11"/>
      <c r="BT20" s="12">
        <f t="shared" si="273"/>
        <v>0</v>
      </c>
      <c r="BU20" s="25"/>
      <c r="BV20" s="1"/>
      <c r="BW20" s="3"/>
      <c r="BX20" s="12">
        <f t="shared" si="11"/>
        <v>0</v>
      </c>
      <c r="BY20" s="11"/>
      <c r="BZ20" s="12">
        <f t="shared" si="274"/>
        <v>0</v>
      </c>
      <c r="CA20" s="25"/>
      <c r="CB20" s="1"/>
      <c r="CC20" s="3"/>
      <c r="CD20" s="12">
        <f t="shared" si="12"/>
        <v>0</v>
      </c>
      <c r="CE20" s="11"/>
      <c r="CF20" s="12">
        <f t="shared" si="275"/>
        <v>0</v>
      </c>
      <c r="CG20" s="25"/>
      <c r="CH20" s="1"/>
      <c r="CI20" s="3"/>
      <c r="CJ20" s="12">
        <f t="shared" si="13"/>
        <v>0</v>
      </c>
      <c r="CK20" s="11"/>
      <c r="CL20" s="12">
        <f t="shared" si="276"/>
        <v>0</v>
      </c>
      <c r="CM20" s="25"/>
      <c r="CN20" s="1"/>
      <c r="CO20" s="3"/>
      <c r="CP20" s="12">
        <f t="shared" si="14"/>
        <v>0</v>
      </c>
      <c r="CQ20" s="11"/>
      <c r="CR20" s="12">
        <f t="shared" si="277"/>
        <v>0</v>
      </c>
      <c r="CS20" s="25"/>
      <c r="CT20" s="1"/>
      <c r="CU20" s="3"/>
      <c r="CV20" s="12">
        <f t="shared" si="15"/>
        <v>0</v>
      </c>
      <c r="CW20" s="11"/>
      <c r="CX20" s="12">
        <f t="shared" si="278"/>
        <v>0</v>
      </c>
      <c r="CY20" s="25"/>
      <c r="CZ20" s="1"/>
      <c r="DA20" s="3"/>
      <c r="DB20" s="12">
        <f t="shared" si="16"/>
        <v>0</v>
      </c>
      <c r="DC20" s="11"/>
      <c r="DD20" s="12">
        <f t="shared" si="279"/>
        <v>0</v>
      </c>
      <c r="DE20" s="25"/>
      <c r="DF20" s="1"/>
      <c r="DG20" s="3"/>
      <c r="DH20" s="12">
        <f t="shared" si="17"/>
        <v>0</v>
      </c>
      <c r="DI20" s="11"/>
      <c r="DJ20" s="12">
        <f t="shared" si="280"/>
        <v>0</v>
      </c>
      <c r="DK20" s="25"/>
      <c r="DL20" s="1"/>
      <c r="DM20" s="3"/>
      <c r="DN20" s="12">
        <f t="shared" si="18"/>
        <v>0</v>
      </c>
      <c r="DO20" s="11"/>
      <c r="DP20" s="12">
        <f t="shared" si="281"/>
        <v>0</v>
      </c>
      <c r="DQ20" s="25"/>
      <c r="DR20" s="1"/>
      <c r="DS20" s="3"/>
      <c r="DT20" s="12">
        <f t="shared" si="19"/>
        <v>0</v>
      </c>
      <c r="DU20" s="11"/>
      <c r="DV20" s="12">
        <f t="shared" si="282"/>
        <v>0</v>
      </c>
      <c r="DW20" s="25"/>
      <c r="DX20" s="1"/>
      <c r="DY20" s="3"/>
      <c r="DZ20" s="12">
        <f t="shared" si="20"/>
        <v>0</v>
      </c>
      <c r="EA20" s="11"/>
      <c r="EB20" s="12">
        <f t="shared" si="283"/>
        <v>0</v>
      </c>
      <c r="EC20" s="25"/>
      <c r="EE20" s="1"/>
      <c r="EF20" s="3"/>
      <c r="EG20" s="12">
        <f t="shared" si="21"/>
        <v>0</v>
      </c>
      <c r="EH20" s="11"/>
      <c r="EI20" s="12">
        <f t="shared" si="284"/>
        <v>0</v>
      </c>
      <c r="EK20" s="1"/>
      <c r="EL20" s="3"/>
      <c r="EM20" s="12">
        <f t="shared" si="22"/>
        <v>0</v>
      </c>
      <c r="EN20" s="11"/>
      <c r="EO20" s="12">
        <f t="shared" si="285"/>
        <v>0</v>
      </c>
      <c r="EQ20" s="1"/>
      <c r="ER20" s="3"/>
      <c r="ES20" s="12">
        <f t="shared" si="23"/>
        <v>0</v>
      </c>
      <c r="ET20" s="11"/>
      <c r="EU20" s="12">
        <f t="shared" si="286"/>
        <v>0</v>
      </c>
      <c r="EW20" s="1"/>
      <c r="EX20" s="3"/>
      <c r="EY20" s="12">
        <f t="shared" si="24"/>
        <v>0</v>
      </c>
      <c r="EZ20" s="11"/>
      <c r="FA20" s="12">
        <f t="shared" si="287"/>
        <v>0</v>
      </c>
      <c r="FC20" s="1"/>
      <c r="FD20" s="3"/>
      <c r="FE20" s="12">
        <f t="shared" si="25"/>
        <v>0</v>
      </c>
      <c r="FF20" s="11"/>
      <c r="FG20" s="12">
        <f t="shared" si="288"/>
        <v>0</v>
      </c>
      <c r="FI20" s="1"/>
      <c r="FJ20" s="3"/>
      <c r="FK20" s="12">
        <f t="shared" si="26"/>
        <v>0</v>
      </c>
      <c r="FL20" s="11"/>
      <c r="FM20" s="12">
        <f t="shared" si="289"/>
        <v>0</v>
      </c>
      <c r="FO20" s="1"/>
      <c r="FP20" s="3"/>
      <c r="FQ20" s="12">
        <f t="shared" si="27"/>
        <v>0</v>
      </c>
      <c r="FR20" s="11"/>
      <c r="FS20" s="12">
        <f t="shared" si="290"/>
        <v>0</v>
      </c>
      <c r="FT20" s="25"/>
      <c r="FU20" s="1"/>
      <c r="FV20" s="3"/>
      <c r="FW20" s="12">
        <f t="shared" si="28"/>
        <v>0</v>
      </c>
      <c r="FX20" s="11"/>
      <c r="FY20" s="12">
        <f t="shared" si="291"/>
        <v>0</v>
      </c>
      <c r="FZ20" s="25"/>
      <c r="GA20" s="1"/>
      <c r="GB20" s="3"/>
      <c r="GC20" s="12">
        <f t="shared" si="29"/>
        <v>0</v>
      </c>
      <c r="GD20" s="11"/>
      <c r="GE20" s="12">
        <f t="shared" si="292"/>
        <v>0</v>
      </c>
      <c r="GF20" s="25"/>
      <c r="GG20" s="1"/>
      <c r="GH20" s="3"/>
      <c r="GI20" s="12">
        <f t="shared" si="30"/>
        <v>0</v>
      </c>
      <c r="GJ20" s="11"/>
      <c r="GK20" s="12">
        <f t="shared" si="293"/>
        <v>0</v>
      </c>
      <c r="GL20" s="25"/>
      <c r="GM20" s="1"/>
      <c r="GN20" s="3"/>
      <c r="GO20" s="12">
        <f t="shared" si="31"/>
        <v>0</v>
      </c>
      <c r="GP20" s="11"/>
      <c r="GQ20" s="12">
        <f t="shared" si="294"/>
        <v>0</v>
      </c>
      <c r="GR20" s="25"/>
      <c r="GS20" s="1"/>
      <c r="GT20" s="3"/>
      <c r="GU20" s="12">
        <f t="shared" si="32"/>
        <v>0</v>
      </c>
      <c r="GV20" s="11"/>
      <c r="GW20" s="12">
        <f t="shared" si="295"/>
        <v>0</v>
      </c>
      <c r="GX20" s="25"/>
      <c r="GY20" s="1"/>
      <c r="GZ20" s="3"/>
      <c r="HA20" s="12">
        <f t="shared" si="33"/>
        <v>0</v>
      </c>
      <c r="HB20" s="11"/>
      <c r="HC20" s="12">
        <f t="shared" si="296"/>
        <v>0</v>
      </c>
      <c r="HD20" s="25"/>
      <c r="HE20" s="1"/>
      <c r="HF20" s="3"/>
      <c r="HG20" s="12">
        <f t="shared" si="34"/>
        <v>0</v>
      </c>
      <c r="HH20" s="11"/>
      <c r="HI20" s="12">
        <f t="shared" si="297"/>
        <v>0</v>
      </c>
      <c r="HJ20" s="25"/>
      <c r="HK20" s="1"/>
      <c r="HL20" s="3"/>
      <c r="HM20" s="12">
        <f t="shared" si="35"/>
        <v>0</v>
      </c>
      <c r="HN20" s="11"/>
      <c r="HO20" s="12">
        <f t="shared" si="298"/>
        <v>0</v>
      </c>
      <c r="HP20" s="25"/>
      <c r="HQ20" s="1"/>
      <c r="HR20" s="3"/>
      <c r="HS20" s="12">
        <f t="shared" si="36"/>
        <v>0</v>
      </c>
      <c r="HT20" s="11"/>
      <c r="HU20" s="12">
        <f t="shared" si="299"/>
        <v>0</v>
      </c>
      <c r="HV20" s="25"/>
      <c r="HW20" s="1"/>
      <c r="HX20" s="3"/>
      <c r="HY20" s="12">
        <f t="shared" si="37"/>
        <v>0</v>
      </c>
      <c r="HZ20" s="11"/>
      <c r="IA20" s="12">
        <f t="shared" si="300"/>
        <v>0</v>
      </c>
      <c r="IB20" s="25"/>
      <c r="IC20" s="1"/>
      <c r="ID20" s="3"/>
      <c r="IE20" s="12">
        <f t="shared" si="38"/>
        <v>0</v>
      </c>
      <c r="IF20" s="11"/>
      <c r="IG20" s="12">
        <f t="shared" si="301"/>
        <v>0</v>
      </c>
      <c r="IH20" s="25"/>
      <c r="II20" s="1"/>
      <c r="IJ20" s="3"/>
      <c r="IK20" s="12">
        <f t="shared" si="39"/>
        <v>0</v>
      </c>
      <c r="IL20" s="11"/>
      <c r="IM20" s="12">
        <f t="shared" si="302"/>
        <v>0</v>
      </c>
      <c r="IN20" s="25"/>
      <c r="IO20" s="1"/>
      <c r="IP20" s="3"/>
      <c r="IQ20" s="12">
        <f t="shared" si="40"/>
        <v>0</v>
      </c>
      <c r="IR20" s="11"/>
      <c r="IS20" s="12">
        <f t="shared" si="303"/>
        <v>0</v>
      </c>
      <c r="IT20" s="25"/>
      <c r="IU20" s="1"/>
      <c r="IV20" s="3"/>
      <c r="IW20" s="12">
        <f t="shared" si="41"/>
        <v>0</v>
      </c>
      <c r="IX20" s="11"/>
      <c r="IY20" s="12">
        <f t="shared" si="304"/>
        <v>0</v>
      </c>
      <c r="IZ20" s="25"/>
      <c r="JA20" s="1"/>
      <c r="JB20" s="3"/>
      <c r="JC20" s="12">
        <f t="shared" si="42"/>
        <v>0</v>
      </c>
      <c r="JD20" s="11"/>
      <c r="JE20" s="12">
        <f t="shared" si="305"/>
        <v>0</v>
      </c>
      <c r="JF20" s="25"/>
      <c r="JG20" s="1"/>
      <c r="JH20" s="3"/>
      <c r="JI20" s="12">
        <f t="shared" si="257"/>
        <v>0</v>
      </c>
      <c r="JJ20" s="11"/>
      <c r="JK20" s="12">
        <f t="shared" si="306"/>
        <v>0</v>
      </c>
      <c r="JL20" s="25"/>
      <c r="JM20" s="1"/>
      <c r="JN20" s="3"/>
      <c r="JO20" s="12">
        <f t="shared" si="44"/>
        <v>0</v>
      </c>
      <c r="JP20" s="11"/>
      <c r="JQ20" s="12">
        <f t="shared" si="307"/>
        <v>0</v>
      </c>
      <c r="JR20" s="25"/>
      <c r="JS20" s="1"/>
      <c r="JT20" s="3"/>
      <c r="JU20" s="12">
        <f t="shared" si="45"/>
        <v>0</v>
      </c>
      <c r="JV20" s="11"/>
      <c r="JW20" s="12">
        <f t="shared" si="308"/>
        <v>0</v>
      </c>
      <c r="JX20" s="25"/>
      <c r="JY20" s="1"/>
      <c r="JZ20" s="3"/>
      <c r="KA20" s="12">
        <f t="shared" si="46"/>
        <v>0</v>
      </c>
      <c r="KB20" s="11"/>
      <c r="KC20" s="12">
        <f t="shared" si="309"/>
        <v>0</v>
      </c>
      <c r="KD20" s="25"/>
      <c r="KE20" s="1"/>
      <c r="KF20" s="3"/>
      <c r="KG20" s="12">
        <f t="shared" si="47"/>
        <v>0</v>
      </c>
      <c r="KH20" s="11"/>
      <c r="KI20" s="12">
        <f t="shared" si="310"/>
        <v>0</v>
      </c>
      <c r="KJ20" s="25"/>
      <c r="KL20" s="1"/>
      <c r="KM20" s="3"/>
      <c r="KN20" s="12">
        <f t="shared" si="48"/>
        <v>0</v>
      </c>
      <c r="KO20" s="11"/>
      <c r="KP20" s="12">
        <f t="shared" si="311"/>
        <v>0</v>
      </c>
      <c r="KR20" s="1"/>
      <c r="KS20" s="3"/>
      <c r="KT20" s="12">
        <f t="shared" si="49"/>
        <v>0</v>
      </c>
      <c r="KU20" s="11"/>
      <c r="KV20" s="12">
        <f t="shared" si="312"/>
        <v>0</v>
      </c>
      <c r="KX20" s="1"/>
      <c r="KY20" s="3"/>
      <c r="KZ20" s="12">
        <f t="shared" si="50"/>
        <v>0</v>
      </c>
      <c r="LA20" s="11"/>
      <c r="LB20" s="12">
        <f t="shared" si="313"/>
        <v>0</v>
      </c>
      <c r="LD20" s="1"/>
      <c r="LE20" s="3"/>
      <c r="LF20" s="12">
        <f t="shared" si="51"/>
        <v>0</v>
      </c>
      <c r="LG20" s="11"/>
      <c r="LH20" s="12">
        <f t="shared" si="314"/>
        <v>0</v>
      </c>
      <c r="LJ20" s="1"/>
      <c r="LK20" s="3"/>
      <c r="LL20" s="12">
        <f t="shared" si="52"/>
        <v>0</v>
      </c>
      <c r="LM20" s="11"/>
      <c r="LN20" s="12">
        <f t="shared" si="315"/>
        <v>0</v>
      </c>
      <c r="LP20" s="1"/>
      <c r="LQ20" s="3"/>
      <c r="LR20" s="12">
        <f t="shared" si="53"/>
        <v>0</v>
      </c>
      <c r="LS20" s="11"/>
      <c r="LT20" s="12">
        <f t="shared" si="316"/>
        <v>0</v>
      </c>
      <c r="LV20" s="1"/>
      <c r="LW20" s="3"/>
      <c r="LX20" s="12">
        <f t="shared" si="54"/>
        <v>0</v>
      </c>
      <c r="LY20" s="11"/>
      <c r="LZ20" s="12">
        <f t="shared" si="317"/>
        <v>0</v>
      </c>
      <c r="MA20" s="25"/>
      <c r="MB20" s="1"/>
      <c r="MC20" s="3"/>
      <c r="MD20" s="12">
        <f t="shared" si="55"/>
        <v>0</v>
      </c>
      <c r="ME20" s="11"/>
      <c r="MF20" s="12">
        <f t="shared" si="318"/>
        <v>0</v>
      </c>
      <c r="MG20" s="25"/>
      <c r="MH20" s="1"/>
      <c r="MI20" s="3"/>
      <c r="MJ20" s="12">
        <f t="shared" si="56"/>
        <v>0</v>
      </c>
      <c r="MK20" s="11"/>
      <c r="ML20" s="12">
        <f t="shared" si="319"/>
        <v>0</v>
      </c>
      <c r="MM20" s="25"/>
      <c r="MO20" s="1"/>
      <c r="MP20" s="3"/>
      <c r="MQ20" s="12">
        <f t="shared" si="57"/>
        <v>0</v>
      </c>
      <c r="MR20" s="11"/>
      <c r="MS20" s="12">
        <f t="shared" si="320"/>
        <v>0</v>
      </c>
      <c r="MU20" s="1"/>
      <c r="MV20" s="3"/>
      <c r="MW20" s="12">
        <f t="shared" si="58"/>
        <v>0</v>
      </c>
      <c r="MX20" s="11"/>
      <c r="MY20" s="12">
        <f t="shared" si="321"/>
        <v>0</v>
      </c>
      <c r="NA20" s="1"/>
      <c r="NB20" s="3"/>
      <c r="NC20" s="12">
        <f t="shared" si="59"/>
        <v>0</v>
      </c>
      <c r="ND20" s="11"/>
      <c r="NE20" s="12">
        <f t="shared" si="322"/>
        <v>0</v>
      </c>
      <c r="NG20" s="1"/>
      <c r="NH20" s="3"/>
      <c r="NI20" s="12">
        <f t="shared" si="60"/>
        <v>0</v>
      </c>
      <c r="NJ20" s="11"/>
      <c r="NK20" s="12">
        <f t="shared" si="323"/>
        <v>0</v>
      </c>
      <c r="NM20" s="1"/>
      <c r="NN20" s="3"/>
      <c r="NO20" s="12">
        <f t="shared" si="61"/>
        <v>0</v>
      </c>
      <c r="NP20" s="11"/>
      <c r="NQ20" s="12">
        <f t="shared" si="324"/>
        <v>0</v>
      </c>
      <c r="NS20" s="1"/>
      <c r="NT20" s="3"/>
      <c r="NU20" s="12">
        <f t="shared" si="62"/>
        <v>0</v>
      </c>
      <c r="NV20" s="11"/>
      <c r="NW20" s="12">
        <f t="shared" si="325"/>
        <v>0</v>
      </c>
      <c r="NY20" s="1"/>
      <c r="NZ20" s="3"/>
      <c r="OA20" s="12">
        <f t="shared" si="63"/>
        <v>0</v>
      </c>
      <c r="OB20" s="11"/>
      <c r="OC20" s="12">
        <f t="shared" si="326"/>
        <v>0</v>
      </c>
      <c r="OD20" s="25"/>
      <c r="OE20" s="1"/>
      <c r="OF20" s="3"/>
      <c r="OG20" s="12">
        <f t="shared" si="64"/>
        <v>0</v>
      </c>
      <c r="OH20" s="11"/>
      <c r="OI20" s="12">
        <f t="shared" si="327"/>
        <v>0</v>
      </c>
      <c r="OJ20" s="25"/>
      <c r="OK20" s="1"/>
      <c r="OL20" s="3"/>
      <c r="OM20" s="12">
        <f t="shared" si="65"/>
        <v>0</v>
      </c>
      <c r="ON20" s="11"/>
      <c r="OO20" s="12">
        <f t="shared" si="328"/>
        <v>0</v>
      </c>
      <c r="OP20" s="25"/>
      <c r="OQ20" s="1"/>
      <c r="OR20" s="3"/>
      <c r="OS20" s="12">
        <f t="shared" si="66"/>
        <v>0</v>
      </c>
      <c r="OT20" s="11"/>
      <c r="OU20" s="12">
        <f t="shared" si="329"/>
        <v>0</v>
      </c>
      <c r="OV20" s="25"/>
      <c r="OW20" s="1"/>
      <c r="OX20" s="3"/>
      <c r="OY20" s="12">
        <f t="shared" si="67"/>
        <v>0</v>
      </c>
      <c r="OZ20" s="11"/>
      <c r="PA20" s="12">
        <f t="shared" si="330"/>
        <v>0</v>
      </c>
      <c r="PB20" s="25"/>
      <c r="PC20" s="1"/>
      <c r="PD20" s="3"/>
      <c r="PE20" s="12">
        <f t="shared" si="68"/>
        <v>0</v>
      </c>
      <c r="PF20" s="11"/>
      <c r="PG20" s="12">
        <f t="shared" si="331"/>
        <v>0</v>
      </c>
      <c r="PH20" s="25"/>
      <c r="PI20" s="1"/>
      <c r="PJ20" s="3"/>
      <c r="PK20" s="12">
        <f t="shared" si="69"/>
        <v>0</v>
      </c>
      <c r="PL20" s="11"/>
      <c r="PM20" s="12">
        <f t="shared" si="332"/>
        <v>0</v>
      </c>
      <c r="PN20" s="25"/>
      <c r="PO20" s="1"/>
      <c r="PP20" s="3"/>
      <c r="PQ20" s="12">
        <f t="shared" si="70"/>
        <v>0</v>
      </c>
      <c r="PR20" s="11"/>
      <c r="PS20" s="12">
        <f t="shared" si="333"/>
        <v>0</v>
      </c>
      <c r="PT20" s="25"/>
      <c r="PU20" s="1"/>
      <c r="PV20" s="3"/>
      <c r="PW20" s="12">
        <f t="shared" si="71"/>
        <v>0</v>
      </c>
      <c r="PX20" s="11"/>
      <c r="PY20" s="12">
        <f t="shared" si="334"/>
        <v>0</v>
      </c>
      <c r="PZ20" s="25"/>
      <c r="QA20" s="1"/>
      <c r="QB20" s="3"/>
      <c r="QC20" s="12">
        <f t="shared" si="72"/>
        <v>0</v>
      </c>
      <c r="QD20" s="11"/>
      <c r="QE20" s="12">
        <f t="shared" si="335"/>
        <v>0</v>
      </c>
      <c r="QF20" s="25"/>
      <c r="QG20" s="1"/>
      <c r="QH20" s="3"/>
      <c r="QI20" s="12">
        <f t="shared" si="73"/>
        <v>0</v>
      </c>
      <c r="QJ20" s="11"/>
      <c r="QK20" s="12">
        <f t="shared" si="336"/>
        <v>0</v>
      </c>
      <c r="QL20" s="25"/>
      <c r="QM20" s="1"/>
      <c r="QN20" s="3"/>
      <c r="QO20" s="12">
        <f t="shared" si="74"/>
        <v>0</v>
      </c>
      <c r="QP20" s="11"/>
      <c r="QQ20" s="12">
        <f t="shared" si="337"/>
        <v>0</v>
      </c>
      <c r="QR20" s="25"/>
      <c r="QS20" s="1"/>
      <c r="QT20" s="3"/>
      <c r="QU20" s="12">
        <f t="shared" si="75"/>
        <v>0</v>
      </c>
      <c r="QV20" s="11"/>
      <c r="QW20" s="12">
        <f t="shared" si="338"/>
        <v>0</v>
      </c>
      <c r="QX20" s="25"/>
      <c r="QY20" s="1"/>
      <c r="QZ20" s="3"/>
      <c r="RA20" s="12">
        <f t="shared" si="76"/>
        <v>0</v>
      </c>
      <c r="RB20" s="11"/>
      <c r="RC20" s="12">
        <f t="shared" si="339"/>
        <v>0</v>
      </c>
      <c r="RD20" s="25"/>
      <c r="RE20" s="1"/>
      <c r="RF20" s="3"/>
      <c r="RG20" s="12">
        <f t="shared" si="77"/>
        <v>0</v>
      </c>
      <c r="RH20" s="11"/>
      <c r="RI20" s="12">
        <f t="shared" si="340"/>
        <v>0</v>
      </c>
      <c r="RJ20" s="25"/>
      <c r="RK20" s="1"/>
      <c r="RL20" s="3"/>
      <c r="RM20" s="12">
        <f t="shared" si="78"/>
        <v>0</v>
      </c>
      <c r="RN20" s="11"/>
      <c r="RO20" s="12">
        <f t="shared" si="341"/>
        <v>0</v>
      </c>
      <c r="RP20" s="25"/>
      <c r="RQ20" s="1"/>
      <c r="RR20" s="3"/>
      <c r="RS20" s="12">
        <f t="shared" si="261"/>
        <v>0</v>
      </c>
      <c r="RT20" s="11"/>
      <c r="RU20" s="12">
        <f t="shared" si="342"/>
        <v>0</v>
      </c>
      <c r="RV20" s="25"/>
      <c r="RW20" s="1"/>
      <c r="RX20" s="3"/>
      <c r="RY20" s="12">
        <f t="shared" si="80"/>
        <v>0</v>
      </c>
      <c r="RZ20" s="11"/>
      <c r="SA20" s="12">
        <f t="shared" si="343"/>
        <v>0</v>
      </c>
      <c r="SB20" s="25"/>
      <c r="SC20" s="1"/>
      <c r="SD20" s="3"/>
      <c r="SE20" s="12">
        <f t="shared" si="81"/>
        <v>0</v>
      </c>
      <c r="SF20" s="11"/>
      <c r="SG20" s="12">
        <f t="shared" si="344"/>
        <v>0</v>
      </c>
      <c r="SH20" s="25"/>
      <c r="SI20" s="1"/>
      <c r="SJ20" s="3"/>
      <c r="SK20" s="12">
        <f t="shared" si="82"/>
        <v>0</v>
      </c>
      <c r="SL20" s="11"/>
      <c r="SM20" s="12">
        <f t="shared" si="345"/>
        <v>0</v>
      </c>
      <c r="SN20" s="25"/>
      <c r="SO20" s="1"/>
      <c r="SP20" s="3"/>
      <c r="SQ20" s="12">
        <f t="shared" si="83"/>
        <v>0</v>
      </c>
      <c r="SR20" s="11"/>
      <c r="SS20" s="12">
        <f t="shared" si="346"/>
        <v>0</v>
      </c>
      <c r="ST20" s="25"/>
      <c r="SV20" s="1"/>
      <c r="SW20" s="3"/>
      <c r="SX20" s="12">
        <f t="shared" si="84"/>
        <v>0</v>
      </c>
      <c r="SY20" s="11"/>
      <c r="SZ20" s="12">
        <f t="shared" si="347"/>
        <v>0</v>
      </c>
      <c r="TB20" s="1"/>
      <c r="TC20" s="3"/>
      <c r="TD20" s="12">
        <f t="shared" si="85"/>
        <v>0</v>
      </c>
      <c r="TE20" s="11"/>
      <c r="TF20" s="12">
        <f t="shared" si="348"/>
        <v>0</v>
      </c>
      <c r="TH20" s="1"/>
      <c r="TI20" s="3"/>
      <c r="TJ20" s="12">
        <f t="shared" si="86"/>
        <v>0</v>
      </c>
      <c r="TK20" s="11"/>
      <c r="TL20" s="12">
        <f t="shared" si="349"/>
        <v>0</v>
      </c>
      <c r="TN20" s="1"/>
      <c r="TO20" s="3"/>
      <c r="TP20" s="12">
        <f t="shared" si="87"/>
        <v>0</v>
      </c>
      <c r="TQ20" s="11"/>
      <c r="TR20" s="12">
        <f t="shared" si="350"/>
        <v>0</v>
      </c>
      <c r="TT20" s="1"/>
      <c r="TU20" s="3"/>
      <c r="TV20" s="12">
        <f t="shared" si="88"/>
        <v>0</v>
      </c>
      <c r="TW20" s="11"/>
      <c r="TX20" s="12">
        <f t="shared" si="351"/>
        <v>0</v>
      </c>
      <c r="TZ20" s="1"/>
      <c r="UA20" s="3"/>
      <c r="UB20" s="12">
        <f t="shared" si="89"/>
        <v>0</v>
      </c>
      <c r="UC20" s="11"/>
      <c r="UD20" s="12">
        <f t="shared" si="352"/>
        <v>0</v>
      </c>
      <c r="UF20" s="1"/>
      <c r="UG20" s="3"/>
      <c r="UH20" s="12">
        <f t="shared" si="90"/>
        <v>0</v>
      </c>
      <c r="UI20" s="11"/>
      <c r="UJ20" s="12">
        <f t="shared" si="353"/>
        <v>0</v>
      </c>
      <c r="UK20" s="25"/>
      <c r="UL20" s="1"/>
      <c r="UM20" s="3"/>
      <c r="UN20" s="12">
        <f t="shared" si="91"/>
        <v>0</v>
      </c>
      <c r="UO20" s="11"/>
      <c r="UP20" s="12">
        <f t="shared" si="354"/>
        <v>0</v>
      </c>
      <c r="UQ20" s="25"/>
      <c r="UR20" s="1"/>
      <c r="US20" s="3"/>
      <c r="UT20" s="12">
        <f t="shared" si="92"/>
        <v>0</v>
      </c>
      <c r="UU20" s="11"/>
      <c r="UV20" s="12">
        <f t="shared" si="355"/>
        <v>0</v>
      </c>
      <c r="UW20" s="25"/>
      <c r="UX20" s="1"/>
      <c r="UY20" s="3"/>
      <c r="UZ20" s="12">
        <f t="shared" si="93"/>
        <v>0</v>
      </c>
      <c r="VA20" s="11"/>
      <c r="VB20" s="12">
        <f t="shared" si="356"/>
        <v>0</v>
      </c>
      <c r="VC20" s="25"/>
      <c r="VE20" s="1"/>
      <c r="VF20" s="3"/>
      <c r="VG20" s="12">
        <f t="shared" si="94"/>
        <v>0</v>
      </c>
      <c r="VH20" s="11"/>
      <c r="VI20" s="12">
        <f t="shared" si="357"/>
        <v>0</v>
      </c>
      <c r="VK20" s="1"/>
      <c r="VL20" s="3"/>
      <c r="VM20" s="12">
        <f t="shared" si="95"/>
        <v>0</v>
      </c>
      <c r="VN20" s="11"/>
      <c r="VO20" s="12">
        <f t="shared" si="358"/>
        <v>0</v>
      </c>
      <c r="VQ20" s="1"/>
      <c r="VR20" s="3"/>
      <c r="VS20" s="12">
        <f t="shared" si="96"/>
        <v>0</v>
      </c>
      <c r="VT20" s="11"/>
      <c r="VU20" s="12">
        <f t="shared" si="359"/>
        <v>0</v>
      </c>
      <c r="VW20" s="1"/>
      <c r="VX20" s="3"/>
      <c r="VY20" s="12">
        <f t="shared" si="97"/>
        <v>0</v>
      </c>
      <c r="VZ20" s="11"/>
      <c r="WA20" s="12">
        <f t="shared" si="360"/>
        <v>0</v>
      </c>
      <c r="WC20" s="1"/>
      <c r="WD20" s="3"/>
      <c r="WE20" s="12">
        <f t="shared" si="98"/>
        <v>0</v>
      </c>
      <c r="WF20" s="11"/>
      <c r="WG20" s="12">
        <f t="shared" si="361"/>
        <v>0</v>
      </c>
      <c r="WI20" s="1"/>
      <c r="WJ20" s="3"/>
      <c r="WK20" s="12">
        <f t="shared" si="99"/>
        <v>0</v>
      </c>
      <c r="WL20" s="11"/>
      <c r="WM20" s="12">
        <f t="shared" si="362"/>
        <v>0</v>
      </c>
      <c r="WO20" s="1"/>
      <c r="WP20" s="3"/>
      <c r="WQ20" s="12">
        <f t="shared" si="100"/>
        <v>0</v>
      </c>
      <c r="WR20" s="11"/>
      <c r="WS20" s="12">
        <f t="shared" si="363"/>
        <v>0</v>
      </c>
      <c r="WU20" s="1"/>
      <c r="WV20" s="3"/>
      <c r="WW20" s="12">
        <f t="shared" si="101"/>
        <v>0</v>
      </c>
      <c r="WX20" s="11"/>
      <c r="WY20" s="12">
        <f t="shared" si="364"/>
        <v>0</v>
      </c>
      <c r="XA20" s="1"/>
      <c r="XB20" s="3"/>
      <c r="XC20" s="12">
        <f t="shared" si="102"/>
        <v>0</v>
      </c>
      <c r="XD20" s="11"/>
      <c r="XE20" s="12">
        <f t="shared" si="365"/>
        <v>0</v>
      </c>
      <c r="XG20" s="1"/>
      <c r="XH20" s="3"/>
      <c r="XI20" s="12">
        <f t="shared" si="103"/>
        <v>0</v>
      </c>
      <c r="XJ20" s="11"/>
      <c r="XK20" s="12">
        <f t="shared" si="366"/>
        <v>0</v>
      </c>
      <c r="XM20" s="1"/>
      <c r="XN20" s="3"/>
      <c r="XO20" s="12">
        <f t="shared" si="104"/>
        <v>0</v>
      </c>
      <c r="XP20" s="11"/>
      <c r="XQ20" s="12">
        <f t="shared" si="367"/>
        <v>0</v>
      </c>
      <c r="XS20" s="1"/>
      <c r="XT20" s="3"/>
      <c r="XU20" s="12">
        <f t="shared" si="105"/>
        <v>0</v>
      </c>
      <c r="XV20" s="11"/>
      <c r="XW20" s="12">
        <f t="shared" si="368"/>
        <v>0</v>
      </c>
      <c r="XY20" s="1"/>
      <c r="XZ20" s="3"/>
      <c r="YA20" s="12">
        <f t="shared" si="106"/>
        <v>0</v>
      </c>
      <c r="YB20" s="11"/>
      <c r="YC20" s="12">
        <f t="shared" si="369"/>
        <v>0</v>
      </c>
      <c r="YE20" s="1"/>
      <c r="YF20" s="3"/>
      <c r="YG20" s="12">
        <f t="shared" si="107"/>
        <v>0</v>
      </c>
      <c r="YH20" s="11"/>
      <c r="YI20" s="12">
        <f t="shared" si="370"/>
        <v>0</v>
      </c>
      <c r="YK20" s="1"/>
      <c r="YL20" s="3"/>
      <c r="YM20" s="12">
        <f t="shared" si="108"/>
        <v>0</v>
      </c>
      <c r="YN20" s="11"/>
      <c r="YO20" s="12">
        <f t="shared" si="371"/>
        <v>0</v>
      </c>
      <c r="YQ20" s="1"/>
      <c r="YR20" s="3"/>
      <c r="YS20" s="12">
        <f t="shared" si="109"/>
        <v>0</v>
      </c>
      <c r="YT20" s="11"/>
      <c r="YU20" s="12">
        <f t="shared" si="372"/>
        <v>0</v>
      </c>
      <c r="YW20" s="1"/>
      <c r="YX20" s="3"/>
      <c r="YY20" s="12">
        <f t="shared" si="110"/>
        <v>0</v>
      </c>
      <c r="YZ20" s="11"/>
      <c r="ZA20" s="12">
        <f t="shared" si="373"/>
        <v>0</v>
      </c>
      <c r="ZC20" s="1"/>
      <c r="ZD20" s="3"/>
      <c r="ZE20" s="12">
        <f t="shared" si="111"/>
        <v>0</v>
      </c>
      <c r="ZF20" s="11"/>
      <c r="ZG20" s="12">
        <f t="shared" si="374"/>
        <v>0</v>
      </c>
      <c r="ZI20" s="1"/>
      <c r="ZJ20" s="3"/>
      <c r="ZK20" s="12">
        <f t="shared" si="112"/>
        <v>0</v>
      </c>
      <c r="ZL20" s="11"/>
      <c r="ZM20" s="12">
        <f t="shared" si="375"/>
        <v>0</v>
      </c>
      <c r="ZO20" s="1"/>
      <c r="ZP20" s="3"/>
      <c r="ZQ20" s="12">
        <f t="shared" si="113"/>
        <v>0</v>
      </c>
      <c r="ZR20" s="11"/>
      <c r="ZS20" s="12">
        <f t="shared" si="376"/>
        <v>0</v>
      </c>
      <c r="ZU20" s="1"/>
      <c r="ZV20" s="3"/>
      <c r="ZW20" s="12">
        <f t="shared" si="114"/>
        <v>0</v>
      </c>
      <c r="ZX20" s="11"/>
      <c r="ZY20" s="12">
        <f t="shared" si="377"/>
        <v>0</v>
      </c>
      <c r="AAA20" s="1"/>
      <c r="AAB20" s="3"/>
      <c r="AAC20" s="12">
        <f t="shared" si="115"/>
        <v>0</v>
      </c>
      <c r="AAD20" s="11"/>
      <c r="AAE20" s="12">
        <f t="shared" si="378"/>
        <v>0</v>
      </c>
      <c r="AAG20" s="1"/>
      <c r="AAH20" s="3"/>
      <c r="AAI20" s="12">
        <f t="shared" si="116"/>
        <v>0</v>
      </c>
      <c r="AAJ20" s="11"/>
      <c r="AAK20" s="12">
        <f t="shared" si="379"/>
        <v>0</v>
      </c>
      <c r="AAM20" s="1"/>
      <c r="AAN20" s="3"/>
      <c r="AAO20" s="12">
        <f t="shared" si="117"/>
        <v>0</v>
      </c>
      <c r="AAP20" s="11"/>
      <c r="AAQ20" s="12">
        <f t="shared" si="380"/>
        <v>0</v>
      </c>
      <c r="AAS20" s="1"/>
      <c r="AAT20" s="3"/>
      <c r="AAU20" s="12">
        <f t="shared" si="118"/>
        <v>0</v>
      </c>
      <c r="AAV20" s="11"/>
      <c r="AAW20" s="12">
        <f t="shared" si="381"/>
        <v>0</v>
      </c>
      <c r="AAY20" s="1"/>
      <c r="AAZ20" s="3"/>
      <c r="ABA20" s="12">
        <f t="shared" si="119"/>
        <v>0</v>
      </c>
      <c r="ABB20" s="11"/>
      <c r="ABC20" s="12">
        <f t="shared" si="382"/>
        <v>0</v>
      </c>
      <c r="ABE20" s="1"/>
      <c r="ABF20" s="3"/>
      <c r="ABG20" s="12">
        <f t="shared" si="120"/>
        <v>0</v>
      </c>
      <c r="ABH20" s="11"/>
      <c r="ABI20" s="12">
        <f t="shared" si="383"/>
        <v>0</v>
      </c>
      <c r="ABK20" s="1"/>
      <c r="ABL20" s="3"/>
      <c r="ABM20" s="12">
        <f t="shared" si="121"/>
        <v>0</v>
      </c>
      <c r="ABN20" s="11"/>
      <c r="ABO20" s="12">
        <f t="shared" si="384"/>
        <v>0</v>
      </c>
      <c r="ABQ20" s="1"/>
      <c r="ABR20" s="3"/>
      <c r="ABS20" s="12">
        <f t="shared" si="122"/>
        <v>0</v>
      </c>
      <c r="ABT20" s="11"/>
      <c r="ABU20" s="12">
        <f t="shared" si="385"/>
        <v>0</v>
      </c>
      <c r="ABW20" s="1"/>
      <c r="ABX20" s="3"/>
      <c r="ABY20" s="12">
        <f t="shared" si="123"/>
        <v>0</v>
      </c>
      <c r="ABZ20" s="11"/>
      <c r="ACA20" s="12">
        <f t="shared" si="386"/>
        <v>0</v>
      </c>
      <c r="ACC20" s="1"/>
      <c r="ACD20" s="3"/>
      <c r="ACE20" s="12">
        <f t="shared" si="124"/>
        <v>0</v>
      </c>
      <c r="ACF20" s="11"/>
      <c r="ACG20" s="12">
        <f t="shared" si="387"/>
        <v>0</v>
      </c>
      <c r="ACI20" s="1"/>
      <c r="ACJ20" s="3"/>
      <c r="ACK20" s="12">
        <f t="shared" si="125"/>
        <v>0</v>
      </c>
      <c r="ACL20" s="11"/>
      <c r="ACM20" s="12">
        <f t="shared" si="388"/>
        <v>0</v>
      </c>
      <c r="ACO20" s="1"/>
      <c r="ACP20" s="3"/>
      <c r="ACQ20" s="12">
        <f t="shared" si="126"/>
        <v>0</v>
      </c>
      <c r="ACR20" s="11"/>
      <c r="ACS20" s="12">
        <f t="shared" si="389"/>
        <v>0</v>
      </c>
      <c r="ACU20" s="1"/>
      <c r="ACV20" s="3"/>
      <c r="ACW20" s="12">
        <f t="shared" si="127"/>
        <v>0</v>
      </c>
      <c r="ACX20" s="11"/>
      <c r="ACY20" s="12">
        <f t="shared" si="390"/>
        <v>0</v>
      </c>
      <c r="ADA20" s="1"/>
      <c r="ADB20" s="3"/>
      <c r="ADC20" s="12">
        <f t="shared" si="128"/>
        <v>0</v>
      </c>
      <c r="ADD20" s="11"/>
      <c r="ADE20" s="12">
        <f t="shared" si="391"/>
        <v>0</v>
      </c>
      <c r="ADG20" s="1"/>
      <c r="ADH20" s="3"/>
      <c r="ADI20" s="12">
        <f t="shared" si="129"/>
        <v>0</v>
      </c>
      <c r="ADJ20" s="11"/>
      <c r="ADK20" s="12">
        <f t="shared" si="392"/>
        <v>0</v>
      </c>
    </row>
    <row r="21" spans="1:791" x14ac:dyDescent="0.25">
      <c r="A21" s="25"/>
      <c r="B21" s="1"/>
      <c r="C21" s="3"/>
      <c r="D21" s="12">
        <f t="shared" si="393"/>
        <v>0</v>
      </c>
      <c r="E21" s="11"/>
      <c r="F21" s="12">
        <f t="shared" si="131"/>
        <v>0</v>
      </c>
      <c r="G21" s="25"/>
      <c r="H21" s="1"/>
      <c r="I21" s="3"/>
      <c r="J21" s="12">
        <f t="shared" si="394"/>
        <v>0</v>
      </c>
      <c r="K21" s="11"/>
      <c r="L21" s="12">
        <f t="shared" si="132"/>
        <v>0</v>
      </c>
      <c r="M21" s="25"/>
      <c r="N21" s="1"/>
      <c r="O21" s="3"/>
      <c r="P21" s="12">
        <f t="shared" si="1"/>
        <v>0</v>
      </c>
      <c r="Q21" s="11"/>
      <c r="R21" s="12">
        <f t="shared" si="264"/>
        <v>0</v>
      </c>
      <c r="S21" s="25"/>
      <c r="T21" s="1"/>
      <c r="U21" s="3"/>
      <c r="V21" s="12">
        <f t="shared" si="2"/>
        <v>0</v>
      </c>
      <c r="W21" s="11"/>
      <c r="X21" s="12">
        <f t="shared" si="265"/>
        <v>0</v>
      </c>
      <c r="Y21" s="25"/>
      <c r="Z21" s="1"/>
      <c r="AA21" s="3"/>
      <c r="AB21" s="12">
        <f t="shared" si="3"/>
        <v>0</v>
      </c>
      <c r="AC21" s="11"/>
      <c r="AD21" s="12">
        <f t="shared" si="266"/>
        <v>0</v>
      </c>
      <c r="AE21" s="25"/>
      <c r="AF21" s="1"/>
      <c r="AG21" s="3"/>
      <c r="AH21" s="12">
        <f t="shared" si="4"/>
        <v>0</v>
      </c>
      <c r="AI21" s="11"/>
      <c r="AJ21" s="12">
        <f t="shared" si="267"/>
        <v>0</v>
      </c>
      <c r="AK21" s="25"/>
      <c r="AL21" s="1"/>
      <c r="AM21" s="3"/>
      <c r="AN21" s="12">
        <f t="shared" si="5"/>
        <v>0</v>
      </c>
      <c r="AO21" s="11"/>
      <c r="AP21" s="12">
        <f t="shared" si="268"/>
        <v>0</v>
      </c>
      <c r="AQ21" s="25"/>
      <c r="AR21" s="1"/>
      <c r="AS21" s="3"/>
      <c r="AT21" s="12">
        <f t="shared" si="6"/>
        <v>0</v>
      </c>
      <c r="AU21" s="11"/>
      <c r="AV21" s="12">
        <f t="shared" si="269"/>
        <v>0</v>
      </c>
      <c r="AW21" s="25"/>
      <c r="AX21" s="1"/>
      <c r="AY21" s="3"/>
      <c r="AZ21" s="12">
        <f t="shared" si="7"/>
        <v>0</v>
      </c>
      <c r="BA21" s="11"/>
      <c r="BB21" s="12">
        <f t="shared" si="270"/>
        <v>0</v>
      </c>
      <c r="BC21" s="25"/>
      <c r="BD21" s="1"/>
      <c r="BE21" s="3"/>
      <c r="BF21" s="12">
        <f t="shared" si="8"/>
        <v>0</v>
      </c>
      <c r="BG21" s="11"/>
      <c r="BH21" s="12">
        <f t="shared" si="271"/>
        <v>0</v>
      </c>
      <c r="BI21" s="25"/>
      <c r="BJ21" s="1"/>
      <c r="BK21" s="3"/>
      <c r="BL21" s="12">
        <f t="shared" si="9"/>
        <v>0</v>
      </c>
      <c r="BM21" s="11"/>
      <c r="BN21" s="12">
        <f t="shared" si="272"/>
        <v>0</v>
      </c>
      <c r="BO21" s="25"/>
      <c r="BP21" s="1"/>
      <c r="BQ21" s="3"/>
      <c r="BR21" s="12">
        <f t="shared" si="10"/>
        <v>0</v>
      </c>
      <c r="BS21" s="11"/>
      <c r="BT21" s="12">
        <f t="shared" si="273"/>
        <v>0</v>
      </c>
      <c r="BU21" s="25"/>
      <c r="BV21" s="1"/>
      <c r="BW21" s="3"/>
      <c r="BX21" s="12">
        <f t="shared" si="11"/>
        <v>0</v>
      </c>
      <c r="BY21" s="11"/>
      <c r="BZ21" s="12">
        <f t="shared" si="274"/>
        <v>0</v>
      </c>
      <c r="CA21" s="25"/>
      <c r="CB21" s="1"/>
      <c r="CC21" s="3"/>
      <c r="CD21" s="12">
        <f t="shared" si="12"/>
        <v>0</v>
      </c>
      <c r="CE21" s="11"/>
      <c r="CF21" s="12">
        <f t="shared" si="275"/>
        <v>0</v>
      </c>
      <c r="CG21" s="25"/>
      <c r="CH21" s="1"/>
      <c r="CI21" s="3"/>
      <c r="CJ21" s="12">
        <f t="shared" si="13"/>
        <v>0</v>
      </c>
      <c r="CK21" s="11"/>
      <c r="CL21" s="12">
        <f t="shared" si="276"/>
        <v>0</v>
      </c>
      <c r="CM21" s="25"/>
      <c r="CN21" s="1"/>
      <c r="CO21" s="3"/>
      <c r="CP21" s="12">
        <f t="shared" si="14"/>
        <v>0</v>
      </c>
      <c r="CQ21" s="11"/>
      <c r="CR21" s="12">
        <f t="shared" si="277"/>
        <v>0</v>
      </c>
      <c r="CS21" s="25"/>
      <c r="CT21" s="1"/>
      <c r="CU21" s="3"/>
      <c r="CV21" s="12">
        <f t="shared" si="15"/>
        <v>0</v>
      </c>
      <c r="CW21" s="11"/>
      <c r="CX21" s="12">
        <f t="shared" si="278"/>
        <v>0</v>
      </c>
      <c r="CY21" s="25"/>
      <c r="CZ21" s="1"/>
      <c r="DA21" s="3"/>
      <c r="DB21" s="12">
        <f t="shared" si="16"/>
        <v>0</v>
      </c>
      <c r="DC21" s="11"/>
      <c r="DD21" s="12">
        <f t="shared" si="279"/>
        <v>0</v>
      </c>
      <c r="DE21" s="25"/>
      <c r="DF21" s="1"/>
      <c r="DG21" s="3"/>
      <c r="DH21" s="12">
        <f t="shared" si="17"/>
        <v>0</v>
      </c>
      <c r="DI21" s="11"/>
      <c r="DJ21" s="12">
        <f t="shared" si="280"/>
        <v>0</v>
      </c>
      <c r="DK21" s="25"/>
      <c r="DL21" s="1"/>
      <c r="DM21" s="3"/>
      <c r="DN21" s="12">
        <f t="shared" si="18"/>
        <v>0</v>
      </c>
      <c r="DO21" s="11"/>
      <c r="DP21" s="12">
        <f t="shared" si="281"/>
        <v>0</v>
      </c>
      <c r="DQ21" s="25"/>
      <c r="DR21" s="1"/>
      <c r="DS21" s="3"/>
      <c r="DT21" s="12">
        <f t="shared" si="19"/>
        <v>0</v>
      </c>
      <c r="DU21" s="11"/>
      <c r="DV21" s="12">
        <f t="shared" si="282"/>
        <v>0</v>
      </c>
      <c r="DW21" s="25"/>
      <c r="DX21" s="1"/>
      <c r="DY21" s="3"/>
      <c r="DZ21" s="12">
        <f t="shared" si="20"/>
        <v>0</v>
      </c>
      <c r="EA21" s="11"/>
      <c r="EB21" s="12">
        <f t="shared" si="283"/>
        <v>0</v>
      </c>
      <c r="EC21" s="25"/>
      <c r="EE21" s="1"/>
      <c r="EF21" s="3"/>
      <c r="EG21" s="12">
        <f t="shared" si="21"/>
        <v>0</v>
      </c>
      <c r="EH21" s="11"/>
      <c r="EI21" s="12">
        <f t="shared" si="284"/>
        <v>0</v>
      </c>
      <c r="EK21" s="1"/>
      <c r="EL21" s="3"/>
      <c r="EM21" s="12">
        <f t="shared" si="22"/>
        <v>0</v>
      </c>
      <c r="EN21" s="11"/>
      <c r="EO21" s="12">
        <f t="shared" si="285"/>
        <v>0</v>
      </c>
      <c r="EQ21" s="1"/>
      <c r="ER21" s="3"/>
      <c r="ES21" s="12">
        <f t="shared" si="23"/>
        <v>0</v>
      </c>
      <c r="ET21" s="11"/>
      <c r="EU21" s="12">
        <f t="shared" si="286"/>
        <v>0</v>
      </c>
      <c r="EW21" s="1"/>
      <c r="EX21" s="3"/>
      <c r="EY21" s="12">
        <f t="shared" si="24"/>
        <v>0</v>
      </c>
      <c r="EZ21" s="11"/>
      <c r="FA21" s="12">
        <f t="shared" si="287"/>
        <v>0</v>
      </c>
      <c r="FC21" s="1"/>
      <c r="FD21" s="3"/>
      <c r="FE21" s="12">
        <f t="shared" si="25"/>
        <v>0</v>
      </c>
      <c r="FF21" s="11"/>
      <c r="FG21" s="12">
        <f t="shared" si="288"/>
        <v>0</v>
      </c>
      <c r="FI21" s="1"/>
      <c r="FJ21" s="3"/>
      <c r="FK21" s="12">
        <f t="shared" si="26"/>
        <v>0</v>
      </c>
      <c r="FL21" s="11"/>
      <c r="FM21" s="12">
        <f t="shared" si="289"/>
        <v>0</v>
      </c>
      <c r="FO21" s="1"/>
      <c r="FP21" s="3"/>
      <c r="FQ21" s="12">
        <f t="shared" si="27"/>
        <v>0</v>
      </c>
      <c r="FR21" s="11"/>
      <c r="FS21" s="12">
        <f t="shared" si="290"/>
        <v>0</v>
      </c>
      <c r="FT21" s="25"/>
      <c r="FU21" s="1"/>
      <c r="FV21" s="3"/>
      <c r="FW21" s="12">
        <f t="shared" si="28"/>
        <v>0</v>
      </c>
      <c r="FX21" s="11"/>
      <c r="FY21" s="12">
        <f t="shared" si="291"/>
        <v>0</v>
      </c>
      <c r="FZ21" s="25"/>
      <c r="GA21" s="1"/>
      <c r="GB21" s="3"/>
      <c r="GC21" s="12">
        <f t="shared" si="29"/>
        <v>0</v>
      </c>
      <c r="GD21" s="11"/>
      <c r="GE21" s="12">
        <f t="shared" si="292"/>
        <v>0</v>
      </c>
      <c r="GF21" s="25"/>
      <c r="GG21" s="1"/>
      <c r="GH21" s="3"/>
      <c r="GI21" s="12">
        <f t="shared" si="30"/>
        <v>0</v>
      </c>
      <c r="GJ21" s="11"/>
      <c r="GK21" s="12">
        <f t="shared" si="293"/>
        <v>0</v>
      </c>
      <c r="GL21" s="25"/>
      <c r="GM21" s="1"/>
      <c r="GN21" s="3"/>
      <c r="GO21" s="12">
        <f t="shared" si="31"/>
        <v>0</v>
      </c>
      <c r="GP21" s="11"/>
      <c r="GQ21" s="12">
        <f t="shared" si="294"/>
        <v>0</v>
      </c>
      <c r="GR21" s="25"/>
      <c r="GS21" s="1"/>
      <c r="GT21" s="3"/>
      <c r="GU21" s="12">
        <f t="shared" si="32"/>
        <v>0</v>
      </c>
      <c r="GV21" s="11"/>
      <c r="GW21" s="12">
        <f t="shared" si="295"/>
        <v>0</v>
      </c>
      <c r="GX21" s="25"/>
      <c r="GY21" s="1"/>
      <c r="GZ21" s="3"/>
      <c r="HA21" s="12">
        <f t="shared" si="33"/>
        <v>0</v>
      </c>
      <c r="HB21" s="11"/>
      <c r="HC21" s="12">
        <f t="shared" si="296"/>
        <v>0</v>
      </c>
      <c r="HD21" s="25"/>
      <c r="HE21" s="1"/>
      <c r="HF21" s="3"/>
      <c r="HG21" s="12">
        <f t="shared" si="34"/>
        <v>0</v>
      </c>
      <c r="HH21" s="11"/>
      <c r="HI21" s="12">
        <f t="shared" si="297"/>
        <v>0</v>
      </c>
      <c r="HJ21" s="25"/>
      <c r="HK21" s="1"/>
      <c r="HL21" s="3"/>
      <c r="HM21" s="12">
        <f t="shared" si="35"/>
        <v>0</v>
      </c>
      <c r="HN21" s="11"/>
      <c r="HO21" s="12">
        <f t="shared" si="298"/>
        <v>0</v>
      </c>
      <c r="HP21" s="25"/>
      <c r="HQ21" s="1"/>
      <c r="HR21" s="3"/>
      <c r="HS21" s="12">
        <f t="shared" si="36"/>
        <v>0</v>
      </c>
      <c r="HT21" s="11"/>
      <c r="HU21" s="12">
        <f t="shared" si="299"/>
        <v>0</v>
      </c>
      <c r="HV21" s="25"/>
      <c r="HW21" s="1"/>
      <c r="HX21" s="3"/>
      <c r="HY21" s="12">
        <f t="shared" si="37"/>
        <v>0</v>
      </c>
      <c r="HZ21" s="11"/>
      <c r="IA21" s="12">
        <f t="shared" si="300"/>
        <v>0</v>
      </c>
      <c r="IB21" s="25"/>
      <c r="IC21" s="1"/>
      <c r="ID21" s="3"/>
      <c r="IE21" s="12">
        <f t="shared" si="38"/>
        <v>0</v>
      </c>
      <c r="IF21" s="11"/>
      <c r="IG21" s="12">
        <f t="shared" si="301"/>
        <v>0</v>
      </c>
      <c r="IH21" s="25"/>
      <c r="II21" s="1"/>
      <c r="IJ21" s="3"/>
      <c r="IK21" s="12">
        <f t="shared" si="39"/>
        <v>0</v>
      </c>
      <c r="IL21" s="11"/>
      <c r="IM21" s="12">
        <f t="shared" si="302"/>
        <v>0</v>
      </c>
      <c r="IN21" s="25"/>
      <c r="IO21" s="1"/>
      <c r="IP21" s="3"/>
      <c r="IQ21" s="12">
        <f t="shared" si="40"/>
        <v>0</v>
      </c>
      <c r="IR21" s="11"/>
      <c r="IS21" s="12">
        <f t="shared" si="303"/>
        <v>0</v>
      </c>
      <c r="IT21" s="25"/>
      <c r="IU21" s="1"/>
      <c r="IV21" s="3"/>
      <c r="IW21" s="12">
        <f t="shared" si="41"/>
        <v>0</v>
      </c>
      <c r="IX21" s="11"/>
      <c r="IY21" s="12">
        <f t="shared" si="304"/>
        <v>0</v>
      </c>
      <c r="IZ21" s="25"/>
      <c r="JA21" s="1"/>
      <c r="JB21" s="3"/>
      <c r="JC21" s="12">
        <f t="shared" si="42"/>
        <v>0</v>
      </c>
      <c r="JD21" s="11"/>
      <c r="JE21" s="12">
        <f t="shared" si="305"/>
        <v>0</v>
      </c>
      <c r="JF21" s="25"/>
      <c r="JG21" s="1"/>
      <c r="JH21" s="3"/>
      <c r="JI21" s="12">
        <f t="shared" si="257"/>
        <v>0</v>
      </c>
      <c r="JJ21" s="11"/>
      <c r="JK21" s="12">
        <f t="shared" si="306"/>
        <v>0</v>
      </c>
      <c r="JL21" s="25"/>
      <c r="JM21" s="1"/>
      <c r="JN21" s="3"/>
      <c r="JO21" s="12">
        <f t="shared" si="44"/>
        <v>0</v>
      </c>
      <c r="JP21" s="11"/>
      <c r="JQ21" s="12">
        <f t="shared" si="307"/>
        <v>0</v>
      </c>
      <c r="JR21" s="25"/>
      <c r="JS21" s="1"/>
      <c r="JT21" s="3"/>
      <c r="JU21" s="12">
        <f t="shared" si="45"/>
        <v>0</v>
      </c>
      <c r="JV21" s="11"/>
      <c r="JW21" s="12">
        <f t="shared" si="308"/>
        <v>0</v>
      </c>
      <c r="JX21" s="25"/>
      <c r="JY21" s="1"/>
      <c r="JZ21" s="3"/>
      <c r="KA21" s="12">
        <f t="shared" si="46"/>
        <v>0</v>
      </c>
      <c r="KB21" s="11"/>
      <c r="KC21" s="12">
        <f t="shared" si="309"/>
        <v>0</v>
      </c>
      <c r="KD21" s="25"/>
      <c r="KE21" s="1"/>
      <c r="KF21" s="3"/>
      <c r="KG21" s="12">
        <f t="shared" si="47"/>
        <v>0</v>
      </c>
      <c r="KH21" s="11"/>
      <c r="KI21" s="12">
        <f t="shared" si="310"/>
        <v>0</v>
      </c>
      <c r="KJ21" s="25"/>
      <c r="KL21" s="1"/>
      <c r="KM21" s="3"/>
      <c r="KN21" s="12">
        <f t="shared" si="48"/>
        <v>0</v>
      </c>
      <c r="KO21" s="11"/>
      <c r="KP21" s="12">
        <f t="shared" si="311"/>
        <v>0</v>
      </c>
      <c r="KR21" s="1"/>
      <c r="KS21" s="3"/>
      <c r="KT21" s="12">
        <f t="shared" si="49"/>
        <v>0</v>
      </c>
      <c r="KU21" s="11"/>
      <c r="KV21" s="12">
        <f t="shared" si="312"/>
        <v>0</v>
      </c>
      <c r="KX21" s="1"/>
      <c r="KY21" s="3"/>
      <c r="KZ21" s="12">
        <f t="shared" si="50"/>
        <v>0</v>
      </c>
      <c r="LA21" s="11"/>
      <c r="LB21" s="12">
        <f t="shared" si="313"/>
        <v>0</v>
      </c>
      <c r="LD21" s="1"/>
      <c r="LE21" s="3"/>
      <c r="LF21" s="12">
        <f t="shared" si="51"/>
        <v>0</v>
      </c>
      <c r="LG21" s="11"/>
      <c r="LH21" s="12">
        <f t="shared" si="314"/>
        <v>0</v>
      </c>
      <c r="LJ21" s="1"/>
      <c r="LK21" s="3"/>
      <c r="LL21" s="12">
        <f t="shared" si="52"/>
        <v>0</v>
      </c>
      <c r="LM21" s="11"/>
      <c r="LN21" s="12">
        <f t="shared" si="315"/>
        <v>0</v>
      </c>
      <c r="LP21" s="1"/>
      <c r="LQ21" s="3"/>
      <c r="LR21" s="12">
        <f t="shared" si="53"/>
        <v>0</v>
      </c>
      <c r="LS21" s="11"/>
      <c r="LT21" s="12">
        <f t="shared" si="316"/>
        <v>0</v>
      </c>
      <c r="LV21" s="1"/>
      <c r="LW21" s="3"/>
      <c r="LX21" s="12">
        <f t="shared" si="54"/>
        <v>0</v>
      </c>
      <c r="LY21" s="11"/>
      <c r="LZ21" s="12">
        <f t="shared" si="317"/>
        <v>0</v>
      </c>
      <c r="MA21" s="25"/>
      <c r="MB21" s="1"/>
      <c r="MC21" s="3"/>
      <c r="MD21" s="12">
        <f t="shared" si="55"/>
        <v>0</v>
      </c>
      <c r="ME21" s="11"/>
      <c r="MF21" s="12">
        <f t="shared" si="318"/>
        <v>0</v>
      </c>
      <c r="MG21" s="25"/>
      <c r="MH21" s="1"/>
      <c r="MI21" s="3"/>
      <c r="MJ21" s="12">
        <f t="shared" si="56"/>
        <v>0</v>
      </c>
      <c r="MK21" s="11"/>
      <c r="ML21" s="12">
        <f t="shared" si="319"/>
        <v>0</v>
      </c>
      <c r="MM21" s="25"/>
      <c r="MO21" s="1"/>
      <c r="MP21" s="3"/>
      <c r="MQ21" s="12">
        <f t="shared" si="57"/>
        <v>0</v>
      </c>
      <c r="MR21" s="11"/>
      <c r="MS21" s="12">
        <f t="shared" si="320"/>
        <v>0</v>
      </c>
      <c r="MU21" s="1"/>
      <c r="MV21" s="3"/>
      <c r="MW21" s="12">
        <f t="shared" si="58"/>
        <v>0</v>
      </c>
      <c r="MX21" s="11"/>
      <c r="MY21" s="12">
        <f t="shared" si="321"/>
        <v>0</v>
      </c>
      <c r="NA21" s="1"/>
      <c r="NB21" s="3"/>
      <c r="NC21" s="12">
        <f t="shared" si="59"/>
        <v>0</v>
      </c>
      <c r="ND21" s="11"/>
      <c r="NE21" s="12">
        <f t="shared" si="322"/>
        <v>0</v>
      </c>
      <c r="NG21" s="1"/>
      <c r="NH21" s="3"/>
      <c r="NI21" s="12">
        <f t="shared" si="60"/>
        <v>0</v>
      </c>
      <c r="NJ21" s="11"/>
      <c r="NK21" s="12">
        <f t="shared" si="323"/>
        <v>0</v>
      </c>
      <c r="NM21" s="1"/>
      <c r="NN21" s="3"/>
      <c r="NO21" s="12">
        <f t="shared" si="61"/>
        <v>0</v>
      </c>
      <c r="NP21" s="11"/>
      <c r="NQ21" s="12">
        <f t="shared" si="324"/>
        <v>0</v>
      </c>
      <c r="NS21" s="1"/>
      <c r="NT21" s="3"/>
      <c r="NU21" s="12">
        <f t="shared" si="62"/>
        <v>0</v>
      </c>
      <c r="NV21" s="11"/>
      <c r="NW21" s="12">
        <f t="shared" si="325"/>
        <v>0</v>
      </c>
      <c r="NY21" s="1"/>
      <c r="NZ21" s="3"/>
      <c r="OA21" s="12">
        <f t="shared" si="63"/>
        <v>0</v>
      </c>
      <c r="OB21" s="11"/>
      <c r="OC21" s="12">
        <f t="shared" si="326"/>
        <v>0</v>
      </c>
      <c r="OD21" s="25"/>
      <c r="OE21" s="1"/>
      <c r="OF21" s="3"/>
      <c r="OG21" s="12">
        <f t="shared" si="64"/>
        <v>0</v>
      </c>
      <c r="OH21" s="11"/>
      <c r="OI21" s="12">
        <f t="shared" si="327"/>
        <v>0</v>
      </c>
      <c r="OJ21" s="25"/>
      <c r="OK21" s="1"/>
      <c r="OL21" s="3"/>
      <c r="OM21" s="12">
        <f t="shared" si="65"/>
        <v>0</v>
      </c>
      <c r="ON21" s="11"/>
      <c r="OO21" s="12">
        <f t="shared" si="328"/>
        <v>0</v>
      </c>
      <c r="OP21" s="25"/>
      <c r="OQ21" s="1"/>
      <c r="OR21" s="3"/>
      <c r="OS21" s="12">
        <f t="shared" si="66"/>
        <v>0</v>
      </c>
      <c r="OT21" s="11"/>
      <c r="OU21" s="12">
        <f t="shared" si="329"/>
        <v>0</v>
      </c>
      <c r="OV21" s="25"/>
      <c r="OW21" s="1"/>
      <c r="OX21" s="3"/>
      <c r="OY21" s="12">
        <f t="shared" si="67"/>
        <v>0</v>
      </c>
      <c r="OZ21" s="11"/>
      <c r="PA21" s="12">
        <f t="shared" si="330"/>
        <v>0</v>
      </c>
      <c r="PB21" s="25"/>
      <c r="PC21" s="1"/>
      <c r="PD21" s="3"/>
      <c r="PE21" s="12">
        <f t="shared" si="68"/>
        <v>0</v>
      </c>
      <c r="PF21" s="11"/>
      <c r="PG21" s="12">
        <f t="shared" si="331"/>
        <v>0</v>
      </c>
      <c r="PH21" s="25"/>
      <c r="PI21" s="1"/>
      <c r="PJ21" s="3"/>
      <c r="PK21" s="12">
        <f t="shared" si="69"/>
        <v>0</v>
      </c>
      <c r="PL21" s="11"/>
      <c r="PM21" s="12">
        <f t="shared" si="332"/>
        <v>0</v>
      </c>
      <c r="PN21" s="25"/>
      <c r="PO21" s="1"/>
      <c r="PP21" s="3"/>
      <c r="PQ21" s="12">
        <f t="shared" si="70"/>
        <v>0</v>
      </c>
      <c r="PR21" s="11"/>
      <c r="PS21" s="12">
        <f t="shared" si="333"/>
        <v>0</v>
      </c>
      <c r="PT21" s="25"/>
      <c r="PU21" s="1"/>
      <c r="PV21" s="3"/>
      <c r="PW21" s="12">
        <f t="shared" si="71"/>
        <v>0</v>
      </c>
      <c r="PX21" s="11"/>
      <c r="PY21" s="12">
        <f t="shared" si="334"/>
        <v>0</v>
      </c>
      <c r="PZ21" s="25"/>
      <c r="QA21" s="1"/>
      <c r="QB21" s="3"/>
      <c r="QC21" s="12">
        <f t="shared" si="72"/>
        <v>0</v>
      </c>
      <c r="QD21" s="11"/>
      <c r="QE21" s="12">
        <f t="shared" si="335"/>
        <v>0</v>
      </c>
      <c r="QF21" s="25"/>
      <c r="QG21" s="1"/>
      <c r="QH21" s="3"/>
      <c r="QI21" s="12">
        <f t="shared" si="73"/>
        <v>0</v>
      </c>
      <c r="QJ21" s="11"/>
      <c r="QK21" s="12">
        <f t="shared" si="336"/>
        <v>0</v>
      </c>
      <c r="QL21" s="25"/>
      <c r="QM21" s="1"/>
      <c r="QN21" s="3"/>
      <c r="QO21" s="12">
        <f t="shared" si="74"/>
        <v>0</v>
      </c>
      <c r="QP21" s="11"/>
      <c r="QQ21" s="12">
        <f t="shared" si="337"/>
        <v>0</v>
      </c>
      <c r="QR21" s="25"/>
      <c r="QS21" s="1"/>
      <c r="QT21" s="3"/>
      <c r="QU21" s="12">
        <f t="shared" si="75"/>
        <v>0</v>
      </c>
      <c r="QV21" s="11"/>
      <c r="QW21" s="12">
        <f t="shared" si="338"/>
        <v>0</v>
      </c>
      <c r="QX21" s="25"/>
      <c r="QY21" s="1"/>
      <c r="QZ21" s="3"/>
      <c r="RA21" s="12">
        <f t="shared" si="76"/>
        <v>0</v>
      </c>
      <c r="RB21" s="11"/>
      <c r="RC21" s="12">
        <f t="shared" si="339"/>
        <v>0</v>
      </c>
      <c r="RD21" s="25"/>
      <c r="RE21" s="1"/>
      <c r="RF21" s="3"/>
      <c r="RG21" s="12">
        <f t="shared" si="77"/>
        <v>0</v>
      </c>
      <c r="RH21" s="11"/>
      <c r="RI21" s="12">
        <f t="shared" si="340"/>
        <v>0</v>
      </c>
      <c r="RJ21" s="25"/>
      <c r="RK21" s="1"/>
      <c r="RL21" s="3"/>
      <c r="RM21" s="12">
        <f t="shared" si="78"/>
        <v>0</v>
      </c>
      <c r="RN21" s="11"/>
      <c r="RO21" s="12">
        <f t="shared" si="341"/>
        <v>0</v>
      </c>
      <c r="RP21" s="25"/>
      <c r="RQ21" s="1"/>
      <c r="RR21" s="3"/>
      <c r="RS21" s="12">
        <f t="shared" si="261"/>
        <v>0</v>
      </c>
      <c r="RT21" s="11"/>
      <c r="RU21" s="12">
        <f t="shared" si="342"/>
        <v>0</v>
      </c>
      <c r="RV21" s="25"/>
      <c r="RW21" s="1"/>
      <c r="RX21" s="3"/>
      <c r="RY21" s="12">
        <f t="shared" si="80"/>
        <v>0</v>
      </c>
      <c r="RZ21" s="11"/>
      <c r="SA21" s="12">
        <f t="shared" si="343"/>
        <v>0</v>
      </c>
      <c r="SB21" s="25"/>
      <c r="SC21" s="1"/>
      <c r="SD21" s="3"/>
      <c r="SE21" s="12">
        <f t="shared" si="81"/>
        <v>0</v>
      </c>
      <c r="SF21" s="11"/>
      <c r="SG21" s="12">
        <f t="shared" si="344"/>
        <v>0</v>
      </c>
      <c r="SH21" s="25"/>
      <c r="SI21" s="1"/>
      <c r="SJ21" s="3"/>
      <c r="SK21" s="12">
        <f t="shared" si="82"/>
        <v>0</v>
      </c>
      <c r="SL21" s="11"/>
      <c r="SM21" s="12">
        <f t="shared" si="345"/>
        <v>0</v>
      </c>
      <c r="SN21" s="25"/>
      <c r="SO21" s="1"/>
      <c r="SP21" s="3"/>
      <c r="SQ21" s="12">
        <f t="shared" si="83"/>
        <v>0</v>
      </c>
      <c r="SR21" s="11"/>
      <c r="SS21" s="12">
        <f t="shared" si="346"/>
        <v>0</v>
      </c>
      <c r="ST21" s="25"/>
      <c r="SV21" s="1"/>
      <c r="SW21" s="3"/>
      <c r="SX21" s="12">
        <f t="shared" si="84"/>
        <v>0</v>
      </c>
      <c r="SY21" s="11"/>
      <c r="SZ21" s="12">
        <f t="shared" si="347"/>
        <v>0</v>
      </c>
      <c r="TB21" s="1"/>
      <c r="TC21" s="3"/>
      <c r="TD21" s="12">
        <f t="shared" si="85"/>
        <v>0</v>
      </c>
      <c r="TE21" s="11"/>
      <c r="TF21" s="12">
        <f t="shared" si="348"/>
        <v>0</v>
      </c>
      <c r="TH21" s="1"/>
      <c r="TI21" s="3"/>
      <c r="TJ21" s="12">
        <f t="shared" si="86"/>
        <v>0</v>
      </c>
      <c r="TK21" s="11"/>
      <c r="TL21" s="12">
        <f t="shared" si="349"/>
        <v>0</v>
      </c>
      <c r="TN21" s="1"/>
      <c r="TO21" s="3"/>
      <c r="TP21" s="12">
        <f t="shared" si="87"/>
        <v>0</v>
      </c>
      <c r="TQ21" s="11"/>
      <c r="TR21" s="12">
        <f t="shared" si="350"/>
        <v>0</v>
      </c>
      <c r="TT21" s="1"/>
      <c r="TU21" s="3"/>
      <c r="TV21" s="12">
        <f t="shared" si="88"/>
        <v>0</v>
      </c>
      <c r="TW21" s="11"/>
      <c r="TX21" s="12">
        <f t="shared" si="351"/>
        <v>0</v>
      </c>
      <c r="TZ21" s="1"/>
      <c r="UA21" s="3"/>
      <c r="UB21" s="12">
        <f t="shared" si="89"/>
        <v>0</v>
      </c>
      <c r="UC21" s="11"/>
      <c r="UD21" s="12">
        <f t="shared" si="352"/>
        <v>0</v>
      </c>
      <c r="UF21" s="1"/>
      <c r="UG21" s="3"/>
      <c r="UH21" s="12">
        <f t="shared" si="90"/>
        <v>0</v>
      </c>
      <c r="UI21" s="11"/>
      <c r="UJ21" s="12">
        <f t="shared" si="353"/>
        <v>0</v>
      </c>
      <c r="UK21" s="25"/>
      <c r="UL21" s="1"/>
      <c r="UM21" s="3"/>
      <c r="UN21" s="12">
        <f t="shared" si="91"/>
        <v>0</v>
      </c>
      <c r="UO21" s="11"/>
      <c r="UP21" s="12">
        <f t="shared" si="354"/>
        <v>0</v>
      </c>
      <c r="UQ21" s="25"/>
      <c r="UR21" s="1"/>
      <c r="US21" s="3"/>
      <c r="UT21" s="12">
        <f t="shared" si="92"/>
        <v>0</v>
      </c>
      <c r="UU21" s="11"/>
      <c r="UV21" s="12">
        <f t="shared" si="355"/>
        <v>0</v>
      </c>
      <c r="UW21" s="25"/>
      <c r="UX21" s="1"/>
      <c r="UY21" s="3"/>
      <c r="UZ21" s="12">
        <f t="shared" si="93"/>
        <v>0</v>
      </c>
      <c r="VA21" s="11"/>
      <c r="VB21" s="12">
        <f t="shared" si="356"/>
        <v>0</v>
      </c>
      <c r="VC21" s="25"/>
      <c r="VE21" s="1"/>
      <c r="VF21" s="3"/>
      <c r="VG21" s="12">
        <f t="shared" si="94"/>
        <v>0</v>
      </c>
      <c r="VH21" s="11"/>
      <c r="VI21" s="12">
        <f t="shared" si="357"/>
        <v>0</v>
      </c>
      <c r="VK21" s="1"/>
      <c r="VL21" s="3"/>
      <c r="VM21" s="12">
        <f t="shared" si="95"/>
        <v>0</v>
      </c>
      <c r="VN21" s="11"/>
      <c r="VO21" s="12">
        <f t="shared" si="358"/>
        <v>0</v>
      </c>
      <c r="VQ21" s="1"/>
      <c r="VR21" s="3"/>
      <c r="VS21" s="12">
        <f t="shared" si="96"/>
        <v>0</v>
      </c>
      <c r="VT21" s="11"/>
      <c r="VU21" s="12">
        <f t="shared" si="359"/>
        <v>0</v>
      </c>
      <c r="VW21" s="1"/>
      <c r="VX21" s="3"/>
      <c r="VY21" s="12">
        <f t="shared" si="97"/>
        <v>0</v>
      </c>
      <c r="VZ21" s="11"/>
      <c r="WA21" s="12">
        <f t="shared" si="360"/>
        <v>0</v>
      </c>
      <c r="WC21" s="1"/>
      <c r="WD21" s="3"/>
      <c r="WE21" s="12">
        <f t="shared" si="98"/>
        <v>0</v>
      </c>
      <c r="WF21" s="11"/>
      <c r="WG21" s="12">
        <f t="shared" si="361"/>
        <v>0</v>
      </c>
      <c r="WI21" s="1"/>
      <c r="WJ21" s="3"/>
      <c r="WK21" s="12">
        <f t="shared" si="99"/>
        <v>0</v>
      </c>
      <c r="WL21" s="11"/>
      <c r="WM21" s="12">
        <f t="shared" si="362"/>
        <v>0</v>
      </c>
      <c r="WO21" s="1"/>
      <c r="WP21" s="3"/>
      <c r="WQ21" s="12">
        <f t="shared" si="100"/>
        <v>0</v>
      </c>
      <c r="WR21" s="11"/>
      <c r="WS21" s="12">
        <f t="shared" si="363"/>
        <v>0</v>
      </c>
      <c r="WU21" s="1"/>
      <c r="WV21" s="3"/>
      <c r="WW21" s="12">
        <f t="shared" si="101"/>
        <v>0</v>
      </c>
      <c r="WX21" s="11"/>
      <c r="WY21" s="12">
        <f t="shared" si="364"/>
        <v>0</v>
      </c>
      <c r="XA21" s="1"/>
      <c r="XB21" s="3"/>
      <c r="XC21" s="12">
        <f t="shared" si="102"/>
        <v>0</v>
      </c>
      <c r="XD21" s="11"/>
      <c r="XE21" s="12">
        <f t="shared" si="365"/>
        <v>0</v>
      </c>
      <c r="XG21" s="1"/>
      <c r="XH21" s="3"/>
      <c r="XI21" s="12">
        <f t="shared" si="103"/>
        <v>0</v>
      </c>
      <c r="XJ21" s="11"/>
      <c r="XK21" s="12">
        <f t="shared" si="366"/>
        <v>0</v>
      </c>
      <c r="XM21" s="1"/>
      <c r="XN21" s="3"/>
      <c r="XO21" s="12">
        <f t="shared" si="104"/>
        <v>0</v>
      </c>
      <c r="XP21" s="11"/>
      <c r="XQ21" s="12">
        <f t="shared" si="367"/>
        <v>0</v>
      </c>
      <c r="XS21" s="1"/>
      <c r="XT21" s="3"/>
      <c r="XU21" s="12">
        <f t="shared" si="105"/>
        <v>0</v>
      </c>
      <c r="XV21" s="11"/>
      <c r="XW21" s="12">
        <f t="shared" si="368"/>
        <v>0</v>
      </c>
      <c r="XY21" s="1"/>
      <c r="XZ21" s="3"/>
      <c r="YA21" s="12">
        <f t="shared" si="106"/>
        <v>0</v>
      </c>
      <c r="YB21" s="11"/>
      <c r="YC21" s="12">
        <f t="shared" si="369"/>
        <v>0</v>
      </c>
      <c r="YE21" s="1"/>
      <c r="YF21" s="3"/>
      <c r="YG21" s="12">
        <f t="shared" si="107"/>
        <v>0</v>
      </c>
      <c r="YH21" s="11"/>
      <c r="YI21" s="12">
        <f t="shared" si="370"/>
        <v>0</v>
      </c>
      <c r="YK21" s="1"/>
      <c r="YL21" s="3"/>
      <c r="YM21" s="12">
        <f t="shared" si="108"/>
        <v>0</v>
      </c>
      <c r="YN21" s="11"/>
      <c r="YO21" s="12">
        <f t="shared" si="371"/>
        <v>0</v>
      </c>
      <c r="YQ21" s="1"/>
      <c r="YR21" s="3"/>
      <c r="YS21" s="12">
        <f t="shared" si="109"/>
        <v>0</v>
      </c>
      <c r="YT21" s="11"/>
      <c r="YU21" s="12">
        <f t="shared" si="372"/>
        <v>0</v>
      </c>
      <c r="YW21" s="1"/>
      <c r="YX21" s="3"/>
      <c r="YY21" s="12">
        <f t="shared" si="110"/>
        <v>0</v>
      </c>
      <c r="YZ21" s="11"/>
      <c r="ZA21" s="12">
        <f t="shared" si="373"/>
        <v>0</v>
      </c>
      <c r="ZC21" s="1"/>
      <c r="ZD21" s="3"/>
      <c r="ZE21" s="12">
        <f t="shared" si="111"/>
        <v>0</v>
      </c>
      <c r="ZF21" s="11"/>
      <c r="ZG21" s="12">
        <f t="shared" si="374"/>
        <v>0</v>
      </c>
      <c r="ZI21" s="1"/>
      <c r="ZJ21" s="3"/>
      <c r="ZK21" s="12">
        <f t="shared" si="112"/>
        <v>0</v>
      </c>
      <c r="ZL21" s="11"/>
      <c r="ZM21" s="12">
        <f t="shared" si="375"/>
        <v>0</v>
      </c>
      <c r="ZO21" s="1"/>
      <c r="ZP21" s="3"/>
      <c r="ZQ21" s="12">
        <f t="shared" si="113"/>
        <v>0</v>
      </c>
      <c r="ZR21" s="11"/>
      <c r="ZS21" s="12">
        <f t="shared" si="376"/>
        <v>0</v>
      </c>
      <c r="ZU21" s="1"/>
      <c r="ZV21" s="3"/>
      <c r="ZW21" s="12">
        <f t="shared" si="114"/>
        <v>0</v>
      </c>
      <c r="ZX21" s="11"/>
      <c r="ZY21" s="12">
        <f t="shared" si="377"/>
        <v>0</v>
      </c>
      <c r="AAA21" s="1"/>
      <c r="AAB21" s="3"/>
      <c r="AAC21" s="12">
        <f t="shared" si="115"/>
        <v>0</v>
      </c>
      <c r="AAD21" s="11"/>
      <c r="AAE21" s="12">
        <f t="shared" si="378"/>
        <v>0</v>
      </c>
      <c r="AAG21" s="1"/>
      <c r="AAH21" s="3"/>
      <c r="AAI21" s="12">
        <f t="shared" si="116"/>
        <v>0</v>
      </c>
      <c r="AAJ21" s="11"/>
      <c r="AAK21" s="12">
        <f t="shared" si="379"/>
        <v>0</v>
      </c>
      <c r="AAM21" s="1"/>
      <c r="AAN21" s="3"/>
      <c r="AAO21" s="12">
        <f t="shared" si="117"/>
        <v>0</v>
      </c>
      <c r="AAP21" s="11"/>
      <c r="AAQ21" s="12">
        <f t="shared" si="380"/>
        <v>0</v>
      </c>
      <c r="AAS21" s="1"/>
      <c r="AAT21" s="3"/>
      <c r="AAU21" s="12">
        <f t="shared" si="118"/>
        <v>0</v>
      </c>
      <c r="AAV21" s="11"/>
      <c r="AAW21" s="12">
        <f t="shared" si="381"/>
        <v>0</v>
      </c>
      <c r="AAY21" s="1"/>
      <c r="AAZ21" s="3"/>
      <c r="ABA21" s="12">
        <f t="shared" si="119"/>
        <v>0</v>
      </c>
      <c r="ABB21" s="11"/>
      <c r="ABC21" s="12">
        <f t="shared" si="382"/>
        <v>0</v>
      </c>
      <c r="ABE21" s="1"/>
      <c r="ABF21" s="3"/>
      <c r="ABG21" s="12">
        <f t="shared" si="120"/>
        <v>0</v>
      </c>
      <c r="ABH21" s="11"/>
      <c r="ABI21" s="12">
        <f t="shared" si="383"/>
        <v>0</v>
      </c>
      <c r="ABK21" s="1"/>
      <c r="ABL21" s="3"/>
      <c r="ABM21" s="12">
        <f t="shared" si="121"/>
        <v>0</v>
      </c>
      <c r="ABN21" s="11"/>
      <c r="ABO21" s="12">
        <f t="shared" si="384"/>
        <v>0</v>
      </c>
      <c r="ABQ21" s="1"/>
      <c r="ABR21" s="3"/>
      <c r="ABS21" s="12">
        <f t="shared" si="122"/>
        <v>0</v>
      </c>
      <c r="ABT21" s="11"/>
      <c r="ABU21" s="12">
        <f t="shared" si="385"/>
        <v>0</v>
      </c>
      <c r="ABW21" s="1"/>
      <c r="ABX21" s="3"/>
      <c r="ABY21" s="12">
        <f t="shared" si="123"/>
        <v>0</v>
      </c>
      <c r="ABZ21" s="11"/>
      <c r="ACA21" s="12">
        <f t="shared" si="386"/>
        <v>0</v>
      </c>
      <c r="ACC21" s="1"/>
      <c r="ACD21" s="3"/>
      <c r="ACE21" s="12">
        <f t="shared" si="124"/>
        <v>0</v>
      </c>
      <c r="ACF21" s="11"/>
      <c r="ACG21" s="12">
        <f t="shared" si="387"/>
        <v>0</v>
      </c>
      <c r="ACI21" s="1"/>
      <c r="ACJ21" s="3"/>
      <c r="ACK21" s="12">
        <f t="shared" si="125"/>
        <v>0</v>
      </c>
      <c r="ACL21" s="11"/>
      <c r="ACM21" s="12">
        <f t="shared" si="388"/>
        <v>0</v>
      </c>
      <c r="ACO21" s="1"/>
      <c r="ACP21" s="3"/>
      <c r="ACQ21" s="12">
        <f t="shared" si="126"/>
        <v>0</v>
      </c>
      <c r="ACR21" s="11"/>
      <c r="ACS21" s="12">
        <f t="shared" si="389"/>
        <v>0</v>
      </c>
      <c r="ACU21" s="1"/>
      <c r="ACV21" s="3"/>
      <c r="ACW21" s="12">
        <f t="shared" si="127"/>
        <v>0</v>
      </c>
      <c r="ACX21" s="11"/>
      <c r="ACY21" s="12">
        <f t="shared" si="390"/>
        <v>0</v>
      </c>
      <c r="ADA21" s="1"/>
      <c r="ADB21" s="3"/>
      <c r="ADC21" s="12">
        <f t="shared" si="128"/>
        <v>0</v>
      </c>
      <c r="ADD21" s="11"/>
      <c r="ADE21" s="12">
        <f t="shared" si="391"/>
        <v>0</v>
      </c>
      <c r="ADG21" s="1"/>
      <c r="ADH21" s="3"/>
      <c r="ADI21" s="12">
        <f t="shared" si="129"/>
        <v>0</v>
      </c>
      <c r="ADJ21" s="11"/>
      <c r="ADK21" s="12">
        <f t="shared" si="392"/>
        <v>0</v>
      </c>
    </row>
    <row r="22" spans="1:791" x14ac:dyDescent="0.25">
      <c r="A22" s="24"/>
      <c r="B22" s="1"/>
      <c r="C22" s="3"/>
      <c r="D22" s="12">
        <f t="shared" si="393"/>
        <v>0</v>
      </c>
      <c r="E22" s="11"/>
      <c r="F22" s="12">
        <f t="shared" si="131"/>
        <v>0</v>
      </c>
      <c r="G22" s="24"/>
      <c r="H22" s="1"/>
      <c r="I22" s="3"/>
      <c r="J22" s="12">
        <f t="shared" si="394"/>
        <v>0</v>
      </c>
      <c r="K22" s="11"/>
      <c r="L22" s="12">
        <f t="shared" si="132"/>
        <v>0</v>
      </c>
      <c r="M22" s="24"/>
      <c r="N22" s="1"/>
      <c r="O22" s="3"/>
      <c r="P22" s="12">
        <f t="shared" si="1"/>
        <v>0</v>
      </c>
      <c r="Q22" s="11"/>
      <c r="R22" s="12">
        <f t="shared" si="264"/>
        <v>0</v>
      </c>
      <c r="S22" s="24"/>
      <c r="T22" s="1"/>
      <c r="U22" s="3"/>
      <c r="V22" s="12">
        <f t="shared" si="2"/>
        <v>0</v>
      </c>
      <c r="W22" s="11"/>
      <c r="X22" s="12">
        <f t="shared" si="265"/>
        <v>0</v>
      </c>
      <c r="Y22" s="24"/>
      <c r="Z22" s="1"/>
      <c r="AA22" s="3"/>
      <c r="AB22" s="12">
        <f t="shared" si="3"/>
        <v>0</v>
      </c>
      <c r="AC22" s="11"/>
      <c r="AD22" s="12">
        <f t="shared" si="266"/>
        <v>0</v>
      </c>
      <c r="AE22" s="24"/>
      <c r="AF22" s="1"/>
      <c r="AG22" s="3"/>
      <c r="AH22" s="12">
        <f t="shared" si="4"/>
        <v>0</v>
      </c>
      <c r="AI22" s="11"/>
      <c r="AJ22" s="12">
        <f t="shared" si="267"/>
        <v>0</v>
      </c>
      <c r="AK22" s="24"/>
      <c r="AL22" s="1"/>
      <c r="AM22" s="3"/>
      <c r="AN22" s="12">
        <f t="shared" si="5"/>
        <v>0</v>
      </c>
      <c r="AO22" s="11"/>
      <c r="AP22" s="12">
        <f t="shared" si="268"/>
        <v>0</v>
      </c>
      <c r="AQ22" s="24"/>
      <c r="AR22" s="1"/>
      <c r="AS22" s="3"/>
      <c r="AT22" s="12">
        <f t="shared" si="6"/>
        <v>0</v>
      </c>
      <c r="AU22" s="11"/>
      <c r="AV22" s="12">
        <f t="shared" si="269"/>
        <v>0</v>
      </c>
      <c r="AW22" s="24"/>
      <c r="AX22" s="1"/>
      <c r="AY22" s="3"/>
      <c r="AZ22" s="12">
        <f t="shared" si="7"/>
        <v>0</v>
      </c>
      <c r="BA22" s="11"/>
      <c r="BB22" s="12">
        <f t="shared" si="270"/>
        <v>0</v>
      </c>
      <c r="BC22" s="24"/>
      <c r="BD22" s="1"/>
      <c r="BE22" s="3"/>
      <c r="BF22" s="12">
        <f t="shared" si="8"/>
        <v>0</v>
      </c>
      <c r="BG22" s="11"/>
      <c r="BH22" s="12">
        <f t="shared" si="271"/>
        <v>0</v>
      </c>
      <c r="BI22" s="24"/>
      <c r="BJ22" s="1"/>
      <c r="BK22" s="3"/>
      <c r="BL22" s="12">
        <f t="shared" si="9"/>
        <v>0</v>
      </c>
      <c r="BM22" s="11"/>
      <c r="BN22" s="12">
        <f t="shared" si="272"/>
        <v>0</v>
      </c>
      <c r="BO22" s="24"/>
      <c r="BP22" s="1"/>
      <c r="BQ22" s="3"/>
      <c r="BR22" s="12">
        <f t="shared" si="10"/>
        <v>0</v>
      </c>
      <c r="BS22" s="11"/>
      <c r="BT22" s="12">
        <f t="shared" si="273"/>
        <v>0</v>
      </c>
      <c r="BU22" s="24"/>
      <c r="BV22" s="1"/>
      <c r="BW22" s="3"/>
      <c r="BX22" s="12">
        <f t="shared" si="11"/>
        <v>0</v>
      </c>
      <c r="BY22" s="11"/>
      <c r="BZ22" s="12">
        <f t="shared" si="274"/>
        <v>0</v>
      </c>
      <c r="CA22" s="24"/>
      <c r="CB22" s="1"/>
      <c r="CC22" s="3"/>
      <c r="CD22" s="12">
        <f t="shared" si="12"/>
        <v>0</v>
      </c>
      <c r="CE22" s="11"/>
      <c r="CF22" s="12">
        <f t="shared" si="275"/>
        <v>0</v>
      </c>
      <c r="CG22" s="24"/>
      <c r="CH22" s="1"/>
      <c r="CI22" s="3"/>
      <c r="CJ22" s="12">
        <f t="shared" si="13"/>
        <v>0</v>
      </c>
      <c r="CK22" s="11"/>
      <c r="CL22" s="12">
        <f t="shared" si="276"/>
        <v>0</v>
      </c>
      <c r="CM22" s="24"/>
      <c r="CN22" s="1"/>
      <c r="CO22" s="3"/>
      <c r="CP22" s="12">
        <f t="shared" si="14"/>
        <v>0</v>
      </c>
      <c r="CQ22" s="11"/>
      <c r="CR22" s="12">
        <f t="shared" si="277"/>
        <v>0</v>
      </c>
      <c r="CS22" s="24"/>
      <c r="CT22" s="1"/>
      <c r="CU22" s="3"/>
      <c r="CV22" s="12">
        <f t="shared" si="15"/>
        <v>0</v>
      </c>
      <c r="CW22" s="11"/>
      <c r="CX22" s="12">
        <f t="shared" si="278"/>
        <v>0</v>
      </c>
      <c r="CY22" s="24"/>
      <c r="CZ22" s="1"/>
      <c r="DA22" s="3"/>
      <c r="DB22" s="12">
        <f t="shared" si="16"/>
        <v>0</v>
      </c>
      <c r="DC22" s="11"/>
      <c r="DD22" s="12">
        <f t="shared" si="279"/>
        <v>0</v>
      </c>
      <c r="DE22" s="24"/>
      <c r="DF22" s="1"/>
      <c r="DG22" s="3"/>
      <c r="DH22" s="12">
        <f t="shared" si="17"/>
        <v>0</v>
      </c>
      <c r="DI22" s="11"/>
      <c r="DJ22" s="12">
        <f t="shared" si="280"/>
        <v>0</v>
      </c>
      <c r="DK22" s="24"/>
      <c r="DL22" s="1"/>
      <c r="DM22" s="3"/>
      <c r="DN22" s="12">
        <f t="shared" si="18"/>
        <v>0</v>
      </c>
      <c r="DO22" s="11"/>
      <c r="DP22" s="12">
        <f t="shared" si="281"/>
        <v>0</v>
      </c>
      <c r="DQ22" s="24"/>
      <c r="DR22" s="1"/>
      <c r="DS22" s="3"/>
      <c r="DT22" s="12">
        <f t="shared" si="19"/>
        <v>0</v>
      </c>
      <c r="DU22" s="11"/>
      <c r="DV22" s="12">
        <f t="shared" si="282"/>
        <v>0</v>
      </c>
      <c r="DW22" s="24"/>
      <c r="DX22" s="1"/>
      <c r="DY22" s="3"/>
      <c r="DZ22" s="12">
        <f t="shared" si="20"/>
        <v>0</v>
      </c>
      <c r="EA22" s="11"/>
      <c r="EB22" s="12">
        <f t="shared" si="283"/>
        <v>0</v>
      </c>
      <c r="EC22" s="24"/>
      <c r="EE22" s="1"/>
      <c r="EF22" s="3"/>
      <c r="EG22" s="12">
        <f t="shared" si="21"/>
        <v>0</v>
      </c>
      <c r="EH22" s="11"/>
      <c r="EI22" s="12">
        <f t="shared" si="284"/>
        <v>0</v>
      </c>
      <c r="EK22" s="1"/>
      <c r="EL22" s="3"/>
      <c r="EM22" s="12">
        <f t="shared" si="22"/>
        <v>0</v>
      </c>
      <c r="EN22" s="11"/>
      <c r="EO22" s="12">
        <f t="shared" si="285"/>
        <v>0</v>
      </c>
      <c r="EQ22" s="1"/>
      <c r="ER22" s="3"/>
      <c r="ES22" s="12">
        <f t="shared" si="23"/>
        <v>0</v>
      </c>
      <c r="ET22" s="11"/>
      <c r="EU22" s="12">
        <f t="shared" si="286"/>
        <v>0</v>
      </c>
      <c r="EW22" s="1"/>
      <c r="EX22" s="3"/>
      <c r="EY22" s="12">
        <f t="shared" si="24"/>
        <v>0</v>
      </c>
      <c r="EZ22" s="11"/>
      <c r="FA22" s="12">
        <f t="shared" si="287"/>
        <v>0</v>
      </c>
      <c r="FC22" s="1"/>
      <c r="FD22" s="3"/>
      <c r="FE22" s="12">
        <f t="shared" si="25"/>
        <v>0</v>
      </c>
      <c r="FF22" s="11"/>
      <c r="FG22" s="12">
        <f t="shared" si="288"/>
        <v>0</v>
      </c>
      <c r="FI22" s="1"/>
      <c r="FJ22" s="3"/>
      <c r="FK22" s="12">
        <f t="shared" si="26"/>
        <v>0</v>
      </c>
      <c r="FL22" s="11"/>
      <c r="FM22" s="12">
        <f t="shared" si="289"/>
        <v>0</v>
      </c>
      <c r="FO22" s="1"/>
      <c r="FP22" s="3"/>
      <c r="FQ22" s="12">
        <f t="shared" si="27"/>
        <v>0</v>
      </c>
      <c r="FR22" s="11"/>
      <c r="FS22" s="12">
        <f t="shared" si="290"/>
        <v>0</v>
      </c>
      <c r="FT22" s="24"/>
      <c r="FU22" s="1"/>
      <c r="FV22" s="3"/>
      <c r="FW22" s="12">
        <f t="shared" si="28"/>
        <v>0</v>
      </c>
      <c r="FX22" s="11"/>
      <c r="FY22" s="12">
        <f t="shared" si="291"/>
        <v>0</v>
      </c>
      <c r="FZ22" s="24"/>
      <c r="GA22" s="1"/>
      <c r="GB22" s="3"/>
      <c r="GC22" s="12">
        <f t="shared" si="29"/>
        <v>0</v>
      </c>
      <c r="GD22" s="11"/>
      <c r="GE22" s="12">
        <f t="shared" si="292"/>
        <v>0</v>
      </c>
      <c r="GF22" s="24"/>
      <c r="GG22" s="1"/>
      <c r="GH22" s="3"/>
      <c r="GI22" s="12">
        <f t="shared" si="30"/>
        <v>0</v>
      </c>
      <c r="GJ22" s="11"/>
      <c r="GK22" s="12">
        <f t="shared" si="293"/>
        <v>0</v>
      </c>
      <c r="GL22" s="24"/>
      <c r="GM22" s="1"/>
      <c r="GN22" s="3"/>
      <c r="GO22" s="12">
        <f t="shared" si="31"/>
        <v>0</v>
      </c>
      <c r="GP22" s="11"/>
      <c r="GQ22" s="12">
        <f t="shared" si="294"/>
        <v>0</v>
      </c>
      <c r="GR22" s="24"/>
      <c r="GS22" s="1"/>
      <c r="GT22" s="3"/>
      <c r="GU22" s="12">
        <f t="shared" si="32"/>
        <v>0</v>
      </c>
      <c r="GV22" s="11"/>
      <c r="GW22" s="12">
        <f t="shared" si="295"/>
        <v>0</v>
      </c>
      <c r="GX22" s="24"/>
      <c r="GY22" s="1"/>
      <c r="GZ22" s="3"/>
      <c r="HA22" s="12">
        <f t="shared" si="33"/>
        <v>0</v>
      </c>
      <c r="HB22" s="11"/>
      <c r="HC22" s="12">
        <f t="shared" si="296"/>
        <v>0</v>
      </c>
      <c r="HD22" s="24"/>
      <c r="HE22" s="1"/>
      <c r="HF22" s="3"/>
      <c r="HG22" s="12">
        <f t="shared" si="34"/>
        <v>0</v>
      </c>
      <c r="HH22" s="11"/>
      <c r="HI22" s="12">
        <f t="shared" si="297"/>
        <v>0</v>
      </c>
      <c r="HJ22" s="24"/>
      <c r="HK22" s="1"/>
      <c r="HL22" s="3"/>
      <c r="HM22" s="12">
        <f t="shared" si="35"/>
        <v>0</v>
      </c>
      <c r="HN22" s="11"/>
      <c r="HO22" s="12">
        <f t="shared" si="298"/>
        <v>0</v>
      </c>
      <c r="HP22" s="24"/>
      <c r="HQ22" s="1"/>
      <c r="HR22" s="3"/>
      <c r="HS22" s="12">
        <f t="shared" si="36"/>
        <v>0</v>
      </c>
      <c r="HT22" s="11"/>
      <c r="HU22" s="12">
        <f t="shared" si="299"/>
        <v>0</v>
      </c>
      <c r="HV22" s="24"/>
      <c r="HW22" s="1"/>
      <c r="HX22" s="3"/>
      <c r="HY22" s="12">
        <f t="shared" si="37"/>
        <v>0</v>
      </c>
      <c r="HZ22" s="11"/>
      <c r="IA22" s="12">
        <f t="shared" si="300"/>
        <v>0</v>
      </c>
      <c r="IB22" s="24"/>
      <c r="IC22" s="1"/>
      <c r="ID22" s="3"/>
      <c r="IE22" s="12">
        <f t="shared" si="38"/>
        <v>0</v>
      </c>
      <c r="IF22" s="11"/>
      <c r="IG22" s="12">
        <f t="shared" si="301"/>
        <v>0</v>
      </c>
      <c r="IH22" s="24"/>
      <c r="II22" s="1"/>
      <c r="IJ22" s="3"/>
      <c r="IK22" s="12">
        <f t="shared" si="39"/>
        <v>0</v>
      </c>
      <c r="IL22" s="11"/>
      <c r="IM22" s="12">
        <f t="shared" si="302"/>
        <v>0</v>
      </c>
      <c r="IN22" s="24"/>
      <c r="IO22" s="1"/>
      <c r="IP22" s="3"/>
      <c r="IQ22" s="12">
        <f t="shared" si="40"/>
        <v>0</v>
      </c>
      <c r="IR22" s="11"/>
      <c r="IS22" s="12">
        <f t="shared" si="303"/>
        <v>0</v>
      </c>
      <c r="IT22" s="24"/>
      <c r="IU22" s="1"/>
      <c r="IV22" s="3"/>
      <c r="IW22" s="12">
        <f t="shared" si="41"/>
        <v>0</v>
      </c>
      <c r="IX22" s="11"/>
      <c r="IY22" s="12">
        <f t="shared" si="304"/>
        <v>0</v>
      </c>
      <c r="IZ22" s="24"/>
      <c r="JA22" s="1"/>
      <c r="JB22" s="3"/>
      <c r="JC22" s="12">
        <f t="shared" si="42"/>
        <v>0</v>
      </c>
      <c r="JD22" s="11"/>
      <c r="JE22" s="12">
        <f t="shared" si="305"/>
        <v>0</v>
      </c>
      <c r="JF22" s="24"/>
      <c r="JG22" s="1"/>
      <c r="JH22" s="3"/>
      <c r="JI22" s="12">
        <f t="shared" si="257"/>
        <v>0</v>
      </c>
      <c r="JJ22" s="11"/>
      <c r="JK22" s="12">
        <f t="shared" si="306"/>
        <v>0</v>
      </c>
      <c r="JL22" s="24"/>
      <c r="JM22" s="1"/>
      <c r="JN22" s="3"/>
      <c r="JO22" s="12">
        <f t="shared" si="44"/>
        <v>0</v>
      </c>
      <c r="JP22" s="11"/>
      <c r="JQ22" s="12">
        <f t="shared" si="307"/>
        <v>0</v>
      </c>
      <c r="JR22" s="24"/>
      <c r="JS22" s="1"/>
      <c r="JT22" s="3"/>
      <c r="JU22" s="12">
        <f t="shared" si="45"/>
        <v>0</v>
      </c>
      <c r="JV22" s="11"/>
      <c r="JW22" s="12">
        <f t="shared" si="308"/>
        <v>0</v>
      </c>
      <c r="JX22" s="24"/>
      <c r="JY22" s="1"/>
      <c r="JZ22" s="3"/>
      <c r="KA22" s="12">
        <f t="shared" si="46"/>
        <v>0</v>
      </c>
      <c r="KB22" s="11"/>
      <c r="KC22" s="12">
        <f t="shared" si="309"/>
        <v>0</v>
      </c>
      <c r="KD22" s="24"/>
      <c r="KE22" s="1"/>
      <c r="KF22" s="3"/>
      <c r="KG22" s="12">
        <f t="shared" si="47"/>
        <v>0</v>
      </c>
      <c r="KH22" s="11"/>
      <c r="KI22" s="12">
        <f t="shared" si="310"/>
        <v>0</v>
      </c>
      <c r="KJ22" s="24"/>
      <c r="KL22" s="1"/>
      <c r="KM22" s="3"/>
      <c r="KN22" s="12">
        <f t="shared" si="48"/>
        <v>0</v>
      </c>
      <c r="KO22" s="11"/>
      <c r="KP22" s="12">
        <f t="shared" si="311"/>
        <v>0</v>
      </c>
      <c r="KR22" s="1"/>
      <c r="KS22" s="3"/>
      <c r="KT22" s="12">
        <f t="shared" si="49"/>
        <v>0</v>
      </c>
      <c r="KU22" s="11"/>
      <c r="KV22" s="12">
        <f t="shared" si="312"/>
        <v>0</v>
      </c>
      <c r="KX22" s="1"/>
      <c r="KY22" s="3"/>
      <c r="KZ22" s="12">
        <f t="shared" si="50"/>
        <v>0</v>
      </c>
      <c r="LA22" s="11"/>
      <c r="LB22" s="12">
        <f t="shared" si="313"/>
        <v>0</v>
      </c>
      <c r="LD22" s="1"/>
      <c r="LE22" s="3"/>
      <c r="LF22" s="12">
        <f t="shared" si="51"/>
        <v>0</v>
      </c>
      <c r="LG22" s="11"/>
      <c r="LH22" s="12">
        <f t="shared" si="314"/>
        <v>0</v>
      </c>
      <c r="LJ22" s="1"/>
      <c r="LK22" s="3"/>
      <c r="LL22" s="12">
        <f t="shared" si="52"/>
        <v>0</v>
      </c>
      <c r="LM22" s="11"/>
      <c r="LN22" s="12">
        <f t="shared" si="315"/>
        <v>0</v>
      </c>
      <c r="LP22" s="1"/>
      <c r="LQ22" s="3"/>
      <c r="LR22" s="12">
        <f t="shared" si="53"/>
        <v>0</v>
      </c>
      <c r="LS22" s="11"/>
      <c r="LT22" s="12">
        <f t="shared" si="316"/>
        <v>0</v>
      </c>
      <c r="LV22" s="1"/>
      <c r="LW22" s="3"/>
      <c r="LX22" s="12">
        <f t="shared" si="54"/>
        <v>0</v>
      </c>
      <c r="LY22" s="11"/>
      <c r="LZ22" s="12">
        <f t="shared" si="317"/>
        <v>0</v>
      </c>
      <c r="MA22" s="24"/>
      <c r="MB22" s="1"/>
      <c r="MC22" s="3"/>
      <c r="MD22" s="12">
        <f t="shared" si="55"/>
        <v>0</v>
      </c>
      <c r="ME22" s="11"/>
      <c r="MF22" s="12">
        <f t="shared" si="318"/>
        <v>0</v>
      </c>
      <c r="MG22" s="24"/>
      <c r="MH22" s="1"/>
      <c r="MI22" s="3"/>
      <c r="MJ22" s="12">
        <f t="shared" si="56"/>
        <v>0</v>
      </c>
      <c r="MK22" s="11"/>
      <c r="ML22" s="12">
        <f t="shared" si="319"/>
        <v>0</v>
      </c>
      <c r="MM22" s="24"/>
      <c r="MO22" s="1"/>
      <c r="MP22" s="3"/>
      <c r="MQ22" s="12">
        <f t="shared" si="57"/>
        <v>0</v>
      </c>
      <c r="MR22" s="11"/>
      <c r="MS22" s="12">
        <f t="shared" si="320"/>
        <v>0</v>
      </c>
      <c r="MU22" s="1"/>
      <c r="MV22" s="3"/>
      <c r="MW22" s="12">
        <f t="shared" si="58"/>
        <v>0</v>
      </c>
      <c r="MX22" s="11"/>
      <c r="MY22" s="12">
        <f t="shared" si="321"/>
        <v>0</v>
      </c>
      <c r="NA22" s="1"/>
      <c r="NB22" s="3"/>
      <c r="NC22" s="12">
        <f t="shared" si="59"/>
        <v>0</v>
      </c>
      <c r="ND22" s="11"/>
      <c r="NE22" s="12">
        <f t="shared" si="322"/>
        <v>0</v>
      </c>
      <c r="NG22" s="1"/>
      <c r="NH22" s="3"/>
      <c r="NI22" s="12">
        <f t="shared" si="60"/>
        <v>0</v>
      </c>
      <c r="NJ22" s="11"/>
      <c r="NK22" s="12">
        <f t="shared" si="323"/>
        <v>0</v>
      </c>
      <c r="NM22" s="1"/>
      <c r="NN22" s="3"/>
      <c r="NO22" s="12">
        <f t="shared" si="61"/>
        <v>0</v>
      </c>
      <c r="NP22" s="11"/>
      <c r="NQ22" s="12">
        <f t="shared" si="324"/>
        <v>0</v>
      </c>
      <c r="NS22" s="1"/>
      <c r="NT22" s="3"/>
      <c r="NU22" s="12">
        <f t="shared" si="62"/>
        <v>0</v>
      </c>
      <c r="NV22" s="11"/>
      <c r="NW22" s="12">
        <f t="shared" si="325"/>
        <v>0</v>
      </c>
      <c r="NY22" s="1"/>
      <c r="NZ22" s="3"/>
      <c r="OA22" s="12">
        <f t="shared" si="63"/>
        <v>0</v>
      </c>
      <c r="OB22" s="11"/>
      <c r="OC22" s="12">
        <f t="shared" si="326"/>
        <v>0</v>
      </c>
      <c r="OD22" s="24"/>
      <c r="OE22" s="1"/>
      <c r="OF22" s="3"/>
      <c r="OG22" s="12">
        <f t="shared" si="64"/>
        <v>0</v>
      </c>
      <c r="OH22" s="11"/>
      <c r="OI22" s="12">
        <f t="shared" si="327"/>
        <v>0</v>
      </c>
      <c r="OJ22" s="24"/>
      <c r="OK22" s="1"/>
      <c r="OL22" s="3"/>
      <c r="OM22" s="12">
        <f t="shared" si="65"/>
        <v>0</v>
      </c>
      <c r="ON22" s="11"/>
      <c r="OO22" s="12">
        <f t="shared" si="328"/>
        <v>0</v>
      </c>
      <c r="OP22" s="24"/>
      <c r="OQ22" s="1"/>
      <c r="OR22" s="3"/>
      <c r="OS22" s="12">
        <f t="shared" si="66"/>
        <v>0</v>
      </c>
      <c r="OT22" s="11"/>
      <c r="OU22" s="12">
        <f t="shared" si="329"/>
        <v>0</v>
      </c>
      <c r="OV22" s="24"/>
      <c r="OW22" s="1"/>
      <c r="OX22" s="3"/>
      <c r="OY22" s="12">
        <f t="shared" si="67"/>
        <v>0</v>
      </c>
      <c r="OZ22" s="11"/>
      <c r="PA22" s="12">
        <f t="shared" si="330"/>
        <v>0</v>
      </c>
      <c r="PB22" s="24"/>
      <c r="PC22" s="1"/>
      <c r="PD22" s="3"/>
      <c r="PE22" s="12">
        <f t="shared" si="68"/>
        <v>0</v>
      </c>
      <c r="PF22" s="11"/>
      <c r="PG22" s="12">
        <f t="shared" si="331"/>
        <v>0</v>
      </c>
      <c r="PH22" s="24"/>
      <c r="PI22" s="1"/>
      <c r="PJ22" s="3"/>
      <c r="PK22" s="12">
        <f t="shared" si="69"/>
        <v>0</v>
      </c>
      <c r="PL22" s="11"/>
      <c r="PM22" s="12">
        <f t="shared" si="332"/>
        <v>0</v>
      </c>
      <c r="PN22" s="24"/>
      <c r="PO22" s="1"/>
      <c r="PP22" s="3"/>
      <c r="PQ22" s="12">
        <f t="shared" si="70"/>
        <v>0</v>
      </c>
      <c r="PR22" s="11"/>
      <c r="PS22" s="12">
        <f t="shared" si="333"/>
        <v>0</v>
      </c>
      <c r="PT22" s="24"/>
      <c r="PU22" s="1"/>
      <c r="PV22" s="3"/>
      <c r="PW22" s="12">
        <f t="shared" si="71"/>
        <v>0</v>
      </c>
      <c r="PX22" s="11"/>
      <c r="PY22" s="12">
        <f t="shared" si="334"/>
        <v>0</v>
      </c>
      <c r="PZ22" s="24"/>
      <c r="QA22" s="1"/>
      <c r="QB22" s="3"/>
      <c r="QC22" s="12">
        <f t="shared" si="72"/>
        <v>0</v>
      </c>
      <c r="QD22" s="11"/>
      <c r="QE22" s="12">
        <f t="shared" si="335"/>
        <v>0</v>
      </c>
      <c r="QF22" s="24"/>
      <c r="QG22" s="1"/>
      <c r="QH22" s="3"/>
      <c r="QI22" s="12">
        <f t="shared" si="73"/>
        <v>0</v>
      </c>
      <c r="QJ22" s="11"/>
      <c r="QK22" s="12">
        <f t="shared" si="336"/>
        <v>0</v>
      </c>
      <c r="QL22" s="24"/>
      <c r="QM22" s="1"/>
      <c r="QN22" s="3"/>
      <c r="QO22" s="12">
        <f t="shared" si="74"/>
        <v>0</v>
      </c>
      <c r="QP22" s="11"/>
      <c r="QQ22" s="12">
        <f t="shared" si="337"/>
        <v>0</v>
      </c>
      <c r="QR22" s="24"/>
      <c r="QS22" s="1"/>
      <c r="QT22" s="3"/>
      <c r="QU22" s="12">
        <f t="shared" si="75"/>
        <v>0</v>
      </c>
      <c r="QV22" s="11"/>
      <c r="QW22" s="12">
        <f t="shared" si="338"/>
        <v>0</v>
      </c>
      <c r="QX22" s="24"/>
      <c r="QY22" s="1"/>
      <c r="QZ22" s="3"/>
      <c r="RA22" s="12">
        <f t="shared" si="76"/>
        <v>0</v>
      </c>
      <c r="RB22" s="11"/>
      <c r="RC22" s="12">
        <f t="shared" si="339"/>
        <v>0</v>
      </c>
      <c r="RD22" s="24"/>
      <c r="RE22" s="1"/>
      <c r="RF22" s="3"/>
      <c r="RG22" s="12">
        <f t="shared" si="77"/>
        <v>0</v>
      </c>
      <c r="RH22" s="11"/>
      <c r="RI22" s="12">
        <f t="shared" si="340"/>
        <v>0</v>
      </c>
      <c r="RJ22" s="24"/>
      <c r="RK22" s="1"/>
      <c r="RL22" s="3"/>
      <c r="RM22" s="12">
        <f t="shared" si="78"/>
        <v>0</v>
      </c>
      <c r="RN22" s="11"/>
      <c r="RO22" s="12">
        <f t="shared" si="341"/>
        <v>0</v>
      </c>
      <c r="RP22" s="24"/>
      <c r="RQ22" s="1"/>
      <c r="RR22" s="3"/>
      <c r="RS22" s="12">
        <f t="shared" si="261"/>
        <v>0</v>
      </c>
      <c r="RT22" s="11"/>
      <c r="RU22" s="12">
        <f t="shared" si="342"/>
        <v>0</v>
      </c>
      <c r="RV22" s="24"/>
      <c r="RW22" s="1"/>
      <c r="RX22" s="3"/>
      <c r="RY22" s="12">
        <f t="shared" si="80"/>
        <v>0</v>
      </c>
      <c r="RZ22" s="11"/>
      <c r="SA22" s="12">
        <f t="shared" si="343"/>
        <v>0</v>
      </c>
      <c r="SB22" s="24"/>
      <c r="SC22" s="1"/>
      <c r="SD22" s="3"/>
      <c r="SE22" s="12">
        <f t="shared" si="81"/>
        <v>0</v>
      </c>
      <c r="SF22" s="11"/>
      <c r="SG22" s="12">
        <f t="shared" si="344"/>
        <v>0</v>
      </c>
      <c r="SH22" s="24"/>
      <c r="SI22" s="1"/>
      <c r="SJ22" s="3"/>
      <c r="SK22" s="12">
        <f t="shared" si="82"/>
        <v>0</v>
      </c>
      <c r="SL22" s="11"/>
      <c r="SM22" s="12">
        <f t="shared" si="345"/>
        <v>0</v>
      </c>
      <c r="SN22" s="24"/>
      <c r="SO22" s="1"/>
      <c r="SP22" s="3"/>
      <c r="SQ22" s="12">
        <f t="shared" si="83"/>
        <v>0</v>
      </c>
      <c r="SR22" s="11"/>
      <c r="SS22" s="12">
        <f t="shared" si="346"/>
        <v>0</v>
      </c>
      <c r="ST22" s="24"/>
      <c r="SV22" s="1"/>
      <c r="SW22" s="3"/>
      <c r="SX22" s="12">
        <f t="shared" si="84"/>
        <v>0</v>
      </c>
      <c r="SY22" s="11"/>
      <c r="SZ22" s="12">
        <f t="shared" si="347"/>
        <v>0</v>
      </c>
      <c r="TB22" s="1"/>
      <c r="TC22" s="3"/>
      <c r="TD22" s="12">
        <f t="shared" si="85"/>
        <v>0</v>
      </c>
      <c r="TE22" s="11"/>
      <c r="TF22" s="12">
        <f t="shared" si="348"/>
        <v>0</v>
      </c>
      <c r="TH22" s="1"/>
      <c r="TI22" s="3"/>
      <c r="TJ22" s="12">
        <f t="shared" si="86"/>
        <v>0</v>
      </c>
      <c r="TK22" s="11"/>
      <c r="TL22" s="12">
        <f t="shared" si="349"/>
        <v>0</v>
      </c>
      <c r="TN22" s="1"/>
      <c r="TO22" s="3"/>
      <c r="TP22" s="12">
        <f t="shared" si="87"/>
        <v>0</v>
      </c>
      <c r="TQ22" s="11"/>
      <c r="TR22" s="12">
        <f t="shared" si="350"/>
        <v>0</v>
      </c>
      <c r="TT22" s="1"/>
      <c r="TU22" s="3"/>
      <c r="TV22" s="12">
        <f t="shared" si="88"/>
        <v>0</v>
      </c>
      <c r="TW22" s="11"/>
      <c r="TX22" s="12">
        <f t="shared" si="351"/>
        <v>0</v>
      </c>
      <c r="TZ22" s="1"/>
      <c r="UA22" s="3"/>
      <c r="UB22" s="12">
        <f t="shared" si="89"/>
        <v>0</v>
      </c>
      <c r="UC22" s="11"/>
      <c r="UD22" s="12">
        <f t="shared" si="352"/>
        <v>0</v>
      </c>
      <c r="UF22" s="1"/>
      <c r="UG22" s="3"/>
      <c r="UH22" s="12">
        <f t="shared" si="90"/>
        <v>0</v>
      </c>
      <c r="UI22" s="11"/>
      <c r="UJ22" s="12">
        <f t="shared" si="353"/>
        <v>0</v>
      </c>
      <c r="UK22" s="24"/>
      <c r="UL22" s="1"/>
      <c r="UM22" s="3"/>
      <c r="UN22" s="12">
        <f t="shared" si="91"/>
        <v>0</v>
      </c>
      <c r="UO22" s="11"/>
      <c r="UP22" s="12">
        <f t="shared" si="354"/>
        <v>0</v>
      </c>
      <c r="UQ22" s="24"/>
      <c r="UR22" s="1"/>
      <c r="US22" s="3"/>
      <c r="UT22" s="12">
        <f t="shared" si="92"/>
        <v>0</v>
      </c>
      <c r="UU22" s="11"/>
      <c r="UV22" s="12">
        <f t="shared" si="355"/>
        <v>0</v>
      </c>
      <c r="UW22" s="24"/>
      <c r="UX22" s="1"/>
      <c r="UY22" s="3"/>
      <c r="UZ22" s="12">
        <f t="shared" si="93"/>
        <v>0</v>
      </c>
      <c r="VA22" s="11"/>
      <c r="VB22" s="12">
        <f t="shared" si="356"/>
        <v>0</v>
      </c>
      <c r="VC22" s="24"/>
      <c r="VE22" s="1"/>
      <c r="VF22" s="3"/>
      <c r="VG22" s="12">
        <f t="shared" si="94"/>
        <v>0</v>
      </c>
      <c r="VH22" s="11"/>
      <c r="VI22" s="12">
        <f t="shared" si="357"/>
        <v>0</v>
      </c>
      <c r="VK22" s="1"/>
      <c r="VL22" s="3"/>
      <c r="VM22" s="12">
        <f t="shared" si="95"/>
        <v>0</v>
      </c>
      <c r="VN22" s="11"/>
      <c r="VO22" s="12">
        <f t="shared" si="358"/>
        <v>0</v>
      </c>
      <c r="VQ22" s="1"/>
      <c r="VR22" s="3"/>
      <c r="VS22" s="12">
        <f t="shared" si="96"/>
        <v>0</v>
      </c>
      <c r="VT22" s="11"/>
      <c r="VU22" s="12">
        <f t="shared" si="359"/>
        <v>0</v>
      </c>
      <c r="VW22" s="1"/>
      <c r="VX22" s="3"/>
      <c r="VY22" s="12">
        <f t="shared" si="97"/>
        <v>0</v>
      </c>
      <c r="VZ22" s="11"/>
      <c r="WA22" s="12">
        <f t="shared" si="360"/>
        <v>0</v>
      </c>
      <c r="WC22" s="1"/>
      <c r="WD22" s="3"/>
      <c r="WE22" s="12">
        <f t="shared" si="98"/>
        <v>0</v>
      </c>
      <c r="WF22" s="11"/>
      <c r="WG22" s="12">
        <f t="shared" si="361"/>
        <v>0</v>
      </c>
      <c r="WI22" s="1"/>
      <c r="WJ22" s="3"/>
      <c r="WK22" s="12">
        <f t="shared" si="99"/>
        <v>0</v>
      </c>
      <c r="WL22" s="11"/>
      <c r="WM22" s="12">
        <f t="shared" si="362"/>
        <v>0</v>
      </c>
      <c r="WO22" s="1"/>
      <c r="WP22" s="3"/>
      <c r="WQ22" s="12">
        <f t="shared" si="100"/>
        <v>0</v>
      </c>
      <c r="WR22" s="11"/>
      <c r="WS22" s="12">
        <f t="shared" si="363"/>
        <v>0</v>
      </c>
      <c r="WU22" s="1"/>
      <c r="WV22" s="3"/>
      <c r="WW22" s="12">
        <f t="shared" si="101"/>
        <v>0</v>
      </c>
      <c r="WX22" s="11"/>
      <c r="WY22" s="12">
        <f t="shared" si="364"/>
        <v>0</v>
      </c>
      <c r="XA22" s="1"/>
      <c r="XB22" s="3"/>
      <c r="XC22" s="12">
        <f t="shared" si="102"/>
        <v>0</v>
      </c>
      <c r="XD22" s="11"/>
      <c r="XE22" s="12">
        <f t="shared" si="365"/>
        <v>0</v>
      </c>
      <c r="XG22" s="1"/>
      <c r="XH22" s="3"/>
      <c r="XI22" s="12">
        <f t="shared" si="103"/>
        <v>0</v>
      </c>
      <c r="XJ22" s="11"/>
      <c r="XK22" s="12">
        <f t="shared" si="366"/>
        <v>0</v>
      </c>
      <c r="XM22" s="1"/>
      <c r="XN22" s="3"/>
      <c r="XO22" s="12">
        <f t="shared" si="104"/>
        <v>0</v>
      </c>
      <c r="XP22" s="11"/>
      <c r="XQ22" s="12">
        <f t="shared" si="367"/>
        <v>0</v>
      </c>
      <c r="XS22" s="1"/>
      <c r="XT22" s="3"/>
      <c r="XU22" s="12">
        <f t="shared" si="105"/>
        <v>0</v>
      </c>
      <c r="XV22" s="11"/>
      <c r="XW22" s="12">
        <f t="shared" si="368"/>
        <v>0</v>
      </c>
      <c r="XY22" s="1"/>
      <c r="XZ22" s="3"/>
      <c r="YA22" s="12">
        <f t="shared" si="106"/>
        <v>0</v>
      </c>
      <c r="YB22" s="11"/>
      <c r="YC22" s="12">
        <f t="shared" si="369"/>
        <v>0</v>
      </c>
      <c r="YE22" s="1"/>
      <c r="YF22" s="3"/>
      <c r="YG22" s="12">
        <f t="shared" si="107"/>
        <v>0</v>
      </c>
      <c r="YH22" s="11"/>
      <c r="YI22" s="12">
        <f t="shared" si="370"/>
        <v>0</v>
      </c>
      <c r="YK22" s="1"/>
      <c r="YL22" s="3"/>
      <c r="YM22" s="12">
        <f t="shared" si="108"/>
        <v>0</v>
      </c>
      <c r="YN22" s="11"/>
      <c r="YO22" s="12">
        <f t="shared" si="371"/>
        <v>0</v>
      </c>
      <c r="YQ22" s="1"/>
      <c r="YR22" s="3"/>
      <c r="YS22" s="12">
        <f t="shared" si="109"/>
        <v>0</v>
      </c>
      <c r="YT22" s="11"/>
      <c r="YU22" s="12">
        <f t="shared" si="372"/>
        <v>0</v>
      </c>
      <c r="YW22" s="1"/>
      <c r="YX22" s="3"/>
      <c r="YY22" s="12">
        <f t="shared" si="110"/>
        <v>0</v>
      </c>
      <c r="YZ22" s="11"/>
      <c r="ZA22" s="12">
        <f t="shared" si="373"/>
        <v>0</v>
      </c>
      <c r="ZC22" s="1"/>
      <c r="ZD22" s="3"/>
      <c r="ZE22" s="12">
        <f t="shared" si="111"/>
        <v>0</v>
      </c>
      <c r="ZF22" s="11"/>
      <c r="ZG22" s="12">
        <f t="shared" si="374"/>
        <v>0</v>
      </c>
      <c r="ZI22" s="1"/>
      <c r="ZJ22" s="3"/>
      <c r="ZK22" s="12">
        <f t="shared" si="112"/>
        <v>0</v>
      </c>
      <c r="ZL22" s="11"/>
      <c r="ZM22" s="12">
        <f t="shared" si="375"/>
        <v>0</v>
      </c>
      <c r="ZO22" s="1"/>
      <c r="ZP22" s="3"/>
      <c r="ZQ22" s="12">
        <f t="shared" si="113"/>
        <v>0</v>
      </c>
      <c r="ZR22" s="11"/>
      <c r="ZS22" s="12">
        <f t="shared" si="376"/>
        <v>0</v>
      </c>
      <c r="ZU22" s="1"/>
      <c r="ZV22" s="3"/>
      <c r="ZW22" s="12">
        <f t="shared" si="114"/>
        <v>0</v>
      </c>
      <c r="ZX22" s="11"/>
      <c r="ZY22" s="12">
        <f t="shared" si="377"/>
        <v>0</v>
      </c>
      <c r="AAA22" s="1"/>
      <c r="AAB22" s="3"/>
      <c r="AAC22" s="12">
        <f t="shared" si="115"/>
        <v>0</v>
      </c>
      <c r="AAD22" s="11"/>
      <c r="AAE22" s="12">
        <f t="shared" si="378"/>
        <v>0</v>
      </c>
      <c r="AAG22" s="1"/>
      <c r="AAH22" s="3"/>
      <c r="AAI22" s="12">
        <f t="shared" si="116"/>
        <v>0</v>
      </c>
      <c r="AAJ22" s="11"/>
      <c r="AAK22" s="12">
        <f t="shared" si="379"/>
        <v>0</v>
      </c>
      <c r="AAM22" s="1"/>
      <c r="AAN22" s="3"/>
      <c r="AAO22" s="12">
        <f t="shared" si="117"/>
        <v>0</v>
      </c>
      <c r="AAP22" s="11"/>
      <c r="AAQ22" s="12">
        <f t="shared" si="380"/>
        <v>0</v>
      </c>
      <c r="AAS22" s="1"/>
      <c r="AAT22" s="3"/>
      <c r="AAU22" s="12">
        <f t="shared" si="118"/>
        <v>0</v>
      </c>
      <c r="AAV22" s="11"/>
      <c r="AAW22" s="12">
        <f t="shared" si="381"/>
        <v>0</v>
      </c>
      <c r="AAY22" s="1"/>
      <c r="AAZ22" s="3"/>
      <c r="ABA22" s="12">
        <f t="shared" si="119"/>
        <v>0</v>
      </c>
      <c r="ABB22" s="11"/>
      <c r="ABC22" s="12">
        <f t="shared" si="382"/>
        <v>0</v>
      </c>
      <c r="ABE22" s="1"/>
      <c r="ABF22" s="3"/>
      <c r="ABG22" s="12">
        <f t="shared" si="120"/>
        <v>0</v>
      </c>
      <c r="ABH22" s="11"/>
      <c r="ABI22" s="12">
        <f t="shared" si="383"/>
        <v>0</v>
      </c>
      <c r="ABK22" s="1"/>
      <c r="ABL22" s="3"/>
      <c r="ABM22" s="12">
        <f t="shared" si="121"/>
        <v>0</v>
      </c>
      <c r="ABN22" s="11"/>
      <c r="ABO22" s="12">
        <f t="shared" si="384"/>
        <v>0</v>
      </c>
      <c r="ABQ22" s="1"/>
      <c r="ABR22" s="3"/>
      <c r="ABS22" s="12">
        <f t="shared" si="122"/>
        <v>0</v>
      </c>
      <c r="ABT22" s="11"/>
      <c r="ABU22" s="12">
        <f t="shared" si="385"/>
        <v>0</v>
      </c>
      <c r="ABW22" s="1"/>
      <c r="ABX22" s="3"/>
      <c r="ABY22" s="12">
        <f t="shared" si="123"/>
        <v>0</v>
      </c>
      <c r="ABZ22" s="11"/>
      <c r="ACA22" s="12">
        <f t="shared" si="386"/>
        <v>0</v>
      </c>
      <c r="ACC22" s="1"/>
      <c r="ACD22" s="3"/>
      <c r="ACE22" s="12">
        <f t="shared" si="124"/>
        <v>0</v>
      </c>
      <c r="ACF22" s="11"/>
      <c r="ACG22" s="12">
        <f t="shared" si="387"/>
        <v>0</v>
      </c>
      <c r="ACI22" s="1"/>
      <c r="ACJ22" s="3"/>
      <c r="ACK22" s="12">
        <f t="shared" si="125"/>
        <v>0</v>
      </c>
      <c r="ACL22" s="11"/>
      <c r="ACM22" s="12">
        <f t="shared" si="388"/>
        <v>0</v>
      </c>
      <c r="ACO22" s="1"/>
      <c r="ACP22" s="3"/>
      <c r="ACQ22" s="12">
        <f t="shared" si="126"/>
        <v>0</v>
      </c>
      <c r="ACR22" s="11"/>
      <c r="ACS22" s="12">
        <f t="shared" si="389"/>
        <v>0</v>
      </c>
      <c r="ACU22" s="1"/>
      <c r="ACV22" s="3"/>
      <c r="ACW22" s="12">
        <f t="shared" si="127"/>
        <v>0</v>
      </c>
      <c r="ACX22" s="11"/>
      <c r="ACY22" s="12">
        <f t="shared" si="390"/>
        <v>0</v>
      </c>
      <c r="ADA22" s="1"/>
      <c r="ADB22" s="3"/>
      <c r="ADC22" s="12">
        <f t="shared" si="128"/>
        <v>0</v>
      </c>
      <c r="ADD22" s="11"/>
      <c r="ADE22" s="12">
        <f t="shared" si="391"/>
        <v>0</v>
      </c>
      <c r="ADG22" s="1"/>
      <c r="ADH22" s="3"/>
      <c r="ADI22" s="12">
        <f t="shared" si="129"/>
        <v>0</v>
      </c>
      <c r="ADJ22" s="11"/>
      <c r="ADK22" s="12">
        <f t="shared" si="392"/>
        <v>0</v>
      </c>
    </row>
    <row r="23" spans="1:791" x14ac:dyDescent="0.25">
      <c r="A23" s="25"/>
      <c r="B23" s="1"/>
      <c r="C23" s="3"/>
      <c r="D23" s="12">
        <f t="shared" si="393"/>
        <v>0</v>
      </c>
      <c r="E23" s="11"/>
      <c r="F23" s="12">
        <f t="shared" si="131"/>
        <v>0</v>
      </c>
      <c r="G23" s="25"/>
      <c r="H23" s="1"/>
      <c r="I23" s="3"/>
      <c r="J23" s="12">
        <f t="shared" si="394"/>
        <v>0</v>
      </c>
      <c r="K23" s="11"/>
      <c r="L23" s="12">
        <f t="shared" si="132"/>
        <v>0</v>
      </c>
      <c r="M23" s="25"/>
      <c r="N23" s="1"/>
      <c r="O23" s="3"/>
      <c r="P23" s="12">
        <f t="shared" si="1"/>
        <v>0</v>
      </c>
      <c r="Q23" s="11"/>
      <c r="R23" s="12">
        <f t="shared" si="264"/>
        <v>0</v>
      </c>
      <c r="S23" s="25"/>
      <c r="T23" s="1"/>
      <c r="U23" s="3"/>
      <c r="V23" s="12">
        <f t="shared" si="2"/>
        <v>0</v>
      </c>
      <c r="W23" s="11"/>
      <c r="X23" s="12">
        <f t="shared" si="265"/>
        <v>0</v>
      </c>
      <c r="Y23" s="25"/>
      <c r="Z23" s="1"/>
      <c r="AA23" s="3"/>
      <c r="AB23" s="12">
        <f t="shared" si="3"/>
        <v>0</v>
      </c>
      <c r="AC23" s="11"/>
      <c r="AD23" s="12">
        <f t="shared" si="266"/>
        <v>0</v>
      </c>
      <c r="AE23" s="25"/>
      <c r="AF23" s="1"/>
      <c r="AG23" s="3"/>
      <c r="AH23" s="12">
        <f t="shared" si="4"/>
        <v>0</v>
      </c>
      <c r="AI23" s="11"/>
      <c r="AJ23" s="12">
        <f t="shared" si="267"/>
        <v>0</v>
      </c>
      <c r="AK23" s="25"/>
      <c r="AL23" s="1"/>
      <c r="AM23" s="3"/>
      <c r="AN23" s="12">
        <f t="shared" si="5"/>
        <v>0</v>
      </c>
      <c r="AO23" s="11"/>
      <c r="AP23" s="12">
        <f t="shared" si="268"/>
        <v>0</v>
      </c>
      <c r="AQ23" s="25"/>
      <c r="AR23" s="1"/>
      <c r="AS23" s="3"/>
      <c r="AT23" s="12">
        <f t="shared" si="6"/>
        <v>0</v>
      </c>
      <c r="AU23" s="11"/>
      <c r="AV23" s="12">
        <f t="shared" si="269"/>
        <v>0</v>
      </c>
      <c r="AW23" s="25"/>
      <c r="AX23" s="1"/>
      <c r="AY23" s="3"/>
      <c r="AZ23" s="12">
        <f t="shared" si="7"/>
        <v>0</v>
      </c>
      <c r="BA23" s="11"/>
      <c r="BB23" s="12">
        <f t="shared" si="270"/>
        <v>0</v>
      </c>
      <c r="BC23" s="25"/>
      <c r="BD23" s="1"/>
      <c r="BE23" s="3"/>
      <c r="BF23" s="12">
        <f t="shared" si="8"/>
        <v>0</v>
      </c>
      <c r="BG23" s="11"/>
      <c r="BH23" s="12">
        <f t="shared" si="271"/>
        <v>0</v>
      </c>
      <c r="BI23" s="25"/>
      <c r="BJ23" s="1"/>
      <c r="BK23" s="3"/>
      <c r="BL23" s="12">
        <f t="shared" si="9"/>
        <v>0</v>
      </c>
      <c r="BM23" s="11"/>
      <c r="BN23" s="12">
        <f t="shared" si="272"/>
        <v>0</v>
      </c>
      <c r="BO23" s="25"/>
      <c r="BP23" s="1"/>
      <c r="BQ23" s="3"/>
      <c r="BR23" s="12">
        <f t="shared" si="10"/>
        <v>0</v>
      </c>
      <c r="BS23" s="11"/>
      <c r="BT23" s="12">
        <f t="shared" si="273"/>
        <v>0</v>
      </c>
      <c r="BU23" s="25"/>
      <c r="BV23" s="1"/>
      <c r="BW23" s="3"/>
      <c r="BX23" s="12">
        <f t="shared" si="11"/>
        <v>0</v>
      </c>
      <c r="BY23" s="11"/>
      <c r="BZ23" s="12">
        <f t="shared" si="274"/>
        <v>0</v>
      </c>
      <c r="CA23" s="25"/>
      <c r="CB23" s="1"/>
      <c r="CC23" s="3"/>
      <c r="CD23" s="12">
        <f t="shared" si="12"/>
        <v>0</v>
      </c>
      <c r="CE23" s="11"/>
      <c r="CF23" s="12">
        <f t="shared" si="275"/>
        <v>0</v>
      </c>
      <c r="CG23" s="25"/>
      <c r="CH23" s="1"/>
      <c r="CI23" s="3"/>
      <c r="CJ23" s="12">
        <f t="shared" si="13"/>
        <v>0</v>
      </c>
      <c r="CK23" s="11"/>
      <c r="CL23" s="12">
        <f t="shared" si="276"/>
        <v>0</v>
      </c>
      <c r="CM23" s="25"/>
      <c r="CN23" s="1"/>
      <c r="CO23" s="3"/>
      <c r="CP23" s="12">
        <f t="shared" si="14"/>
        <v>0</v>
      </c>
      <c r="CQ23" s="11"/>
      <c r="CR23" s="12">
        <f t="shared" si="277"/>
        <v>0</v>
      </c>
      <c r="CS23" s="25"/>
      <c r="CT23" s="1"/>
      <c r="CU23" s="3"/>
      <c r="CV23" s="12">
        <f t="shared" si="15"/>
        <v>0</v>
      </c>
      <c r="CW23" s="11"/>
      <c r="CX23" s="12">
        <f t="shared" si="278"/>
        <v>0</v>
      </c>
      <c r="CY23" s="25"/>
      <c r="CZ23" s="1"/>
      <c r="DA23" s="3"/>
      <c r="DB23" s="12">
        <f t="shared" si="16"/>
        <v>0</v>
      </c>
      <c r="DC23" s="11"/>
      <c r="DD23" s="12">
        <f t="shared" si="279"/>
        <v>0</v>
      </c>
      <c r="DE23" s="25"/>
      <c r="DF23" s="1"/>
      <c r="DG23" s="3"/>
      <c r="DH23" s="12">
        <f t="shared" si="17"/>
        <v>0</v>
      </c>
      <c r="DI23" s="11"/>
      <c r="DJ23" s="12">
        <f t="shared" si="280"/>
        <v>0</v>
      </c>
      <c r="DK23" s="25"/>
      <c r="DL23" s="1"/>
      <c r="DM23" s="3"/>
      <c r="DN23" s="12">
        <f t="shared" si="18"/>
        <v>0</v>
      </c>
      <c r="DO23" s="11"/>
      <c r="DP23" s="12">
        <f t="shared" si="281"/>
        <v>0</v>
      </c>
      <c r="DQ23" s="25"/>
      <c r="DR23" s="1"/>
      <c r="DS23" s="3"/>
      <c r="DT23" s="12">
        <f t="shared" si="19"/>
        <v>0</v>
      </c>
      <c r="DU23" s="11"/>
      <c r="DV23" s="12">
        <f t="shared" si="282"/>
        <v>0</v>
      </c>
      <c r="DW23" s="25"/>
      <c r="DX23" s="1"/>
      <c r="DY23" s="3"/>
      <c r="DZ23" s="12">
        <f t="shared" si="20"/>
        <v>0</v>
      </c>
      <c r="EA23" s="11"/>
      <c r="EB23" s="12">
        <f t="shared" si="283"/>
        <v>0</v>
      </c>
      <c r="EC23" s="25"/>
      <c r="EE23" s="1"/>
      <c r="EF23" s="3"/>
      <c r="EG23" s="12">
        <f t="shared" si="21"/>
        <v>0</v>
      </c>
      <c r="EH23" s="11"/>
      <c r="EI23" s="12">
        <f t="shared" si="284"/>
        <v>0</v>
      </c>
      <c r="EK23" s="1"/>
      <c r="EL23" s="3"/>
      <c r="EM23" s="12">
        <f t="shared" si="22"/>
        <v>0</v>
      </c>
      <c r="EN23" s="11"/>
      <c r="EO23" s="12">
        <f t="shared" si="285"/>
        <v>0</v>
      </c>
      <c r="EQ23" s="1"/>
      <c r="ER23" s="3"/>
      <c r="ES23" s="12">
        <f t="shared" si="23"/>
        <v>0</v>
      </c>
      <c r="ET23" s="11"/>
      <c r="EU23" s="12">
        <f t="shared" si="286"/>
        <v>0</v>
      </c>
      <c r="EW23" s="1"/>
      <c r="EX23" s="3"/>
      <c r="EY23" s="12">
        <f t="shared" si="24"/>
        <v>0</v>
      </c>
      <c r="EZ23" s="11"/>
      <c r="FA23" s="12">
        <f t="shared" si="287"/>
        <v>0</v>
      </c>
      <c r="FC23" s="1"/>
      <c r="FD23" s="3"/>
      <c r="FE23" s="12">
        <f t="shared" si="25"/>
        <v>0</v>
      </c>
      <c r="FF23" s="11"/>
      <c r="FG23" s="12">
        <f t="shared" si="288"/>
        <v>0</v>
      </c>
      <c r="FI23" s="1"/>
      <c r="FJ23" s="3"/>
      <c r="FK23" s="12">
        <f t="shared" si="26"/>
        <v>0</v>
      </c>
      <c r="FL23" s="11"/>
      <c r="FM23" s="12">
        <f t="shared" si="289"/>
        <v>0</v>
      </c>
      <c r="FO23" s="1"/>
      <c r="FP23" s="3"/>
      <c r="FQ23" s="12">
        <f t="shared" si="27"/>
        <v>0</v>
      </c>
      <c r="FR23" s="11"/>
      <c r="FS23" s="12">
        <f t="shared" si="290"/>
        <v>0</v>
      </c>
      <c r="FT23" s="25"/>
      <c r="FU23" s="1"/>
      <c r="FV23" s="3"/>
      <c r="FW23" s="12">
        <f t="shared" si="28"/>
        <v>0</v>
      </c>
      <c r="FX23" s="11"/>
      <c r="FY23" s="12">
        <f t="shared" si="291"/>
        <v>0</v>
      </c>
      <c r="FZ23" s="25"/>
      <c r="GA23" s="1"/>
      <c r="GB23" s="3"/>
      <c r="GC23" s="12">
        <f t="shared" si="29"/>
        <v>0</v>
      </c>
      <c r="GD23" s="11"/>
      <c r="GE23" s="12">
        <f t="shared" si="292"/>
        <v>0</v>
      </c>
      <c r="GF23" s="25"/>
      <c r="GG23" s="1"/>
      <c r="GH23" s="3"/>
      <c r="GI23" s="12">
        <f t="shared" si="30"/>
        <v>0</v>
      </c>
      <c r="GJ23" s="11"/>
      <c r="GK23" s="12">
        <f t="shared" si="293"/>
        <v>0</v>
      </c>
      <c r="GL23" s="25"/>
      <c r="GM23" s="1"/>
      <c r="GN23" s="3"/>
      <c r="GO23" s="12">
        <f t="shared" si="31"/>
        <v>0</v>
      </c>
      <c r="GP23" s="11"/>
      <c r="GQ23" s="12">
        <f t="shared" si="294"/>
        <v>0</v>
      </c>
      <c r="GR23" s="25"/>
      <c r="GS23" s="1"/>
      <c r="GT23" s="3"/>
      <c r="GU23" s="12">
        <f t="shared" si="32"/>
        <v>0</v>
      </c>
      <c r="GV23" s="11"/>
      <c r="GW23" s="12">
        <f t="shared" si="295"/>
        <v>0</v>
      </c>
      <c r="GX23" s="25"/>
      <c r="GY23" s="1"/>
      <c r="GZ23" s="3"/>
      <c r="HA23" s="12">
        <f t="shared" si="33"/>
        <v>0</v>
      </c>
      <c r="HB23" s="11"/>
      <c r="HC23" s="12">
        <f t="shared" si="296"/>
        <v>0</v>
      </c>
      <c r="HD23" s="25"/>
      <c r="HE23" s="1"/>
      <c r="HF23" s="3"/>
      <c r="HG23" s="12">
        <f t="shared" si="34"/>
        <v>0</v>
      </c>
      <c r="HH23" s="11"/>
      <c r="HI23" s="12">
        <f t="shared" si="297"/>
        <v>0</v>
      </c>
      <c r="HJ23" s="25"/>
      <c r="HK23" s="1"/>
      <c r="HL23" s="3"/>
      <c r="HM23" s="12">
        <f t="shared" si="35"/>
        <v>0</v>
      </c>
      <c r="HN23" s="11"/>
      <c r="HO23" s="12">
        <f t="shared" si="298"/>
        <v>0</v>
      </c>
      <c r="HP23" s="25"/>
      <c r="HQ23" s="1"/>
      <c r="HR23" s="3"/>
      <c r="HS23" s="12">
        <f t="shared" si="36"/>
        <v>0</v>
      </c>
      <c r="HT23" s="11"/>
      <c r="HU23" s="12">
        <f t="shared" si="299"/>
        <v>0</v>
      </c>
      <c r="HV23" s="25"/>
      <c r="HW23" s="1"/>
      <c r="HX23" s="3"/>
      <c r="HY23" s="12">
        <f t="shared" si="37"/>
        <v>0</v>
      </c>
      <c r="HZ23" s="11"/>
      <c r="IA23" s="12">
        <f t="shared" si="300"/>
        <v>0</v>
      </c>
      <c r="IB23" s="25"/>
      <c r="IC23" s="1"/>
      <c r="ID23" s="3"/>
      <c r="IE23" s="12">
        <f t="shared" si="38"/>
        <v>0</v>
      </c>
      <c r="IF23" s="11"/>
      <c r="IG23" s="12">
        <f t="shared" si="301"/>
        <v>0</v>
      </c>
      <c r="IH23" s="25"/>
      <c r="II23" s="1"/>
      <c r="IJ23" s="3"/>
      <c r="IK23" s="12">
        <f t="shared" si="39"/>
        <v>0</v>
      </c>
      <c r="IL23" s="11"/>
      <c r="IM23" s="12">
        <f t="shared" si="302"/>
        <v>0</v>
      </c>
      <c r="IN23" s="25"/>
      <c r="IO23" s="1"/>
      <c r="IP23" s="3"/>
      <c r="IQ23" s="12">
        <f t="shared" si="40"/>
        <v>0</v>
      </c>
      <c r="IR23" s="11"/>
      <c r="IS23" s="12">
        <f t="shared" si="303"/>
        <v>0</v>
      </c>
      <c r="IT23" s="25"/>
      <c r="IU23" s="1"/>
      <c r="IV23" s="3"/>
      <c r="IW23" s="12">
        <f t="shared" si="41"/>
        <v>0</v>
      </c>
      <c r="IX23" s="11"/>
      <c r="IY23" s="12">
        <f t="shared" si="304"/>
        <v>0</v>
      </c>
      <c r="IZ23" s="25"/>
      <c r="JA23" s="1"/>
      <c r="JB23" s="3"/>
      <c r="JC23" s="12">
        <f t="shared" si="42"/>
        <v>0</v>
      </c>
      <c r="JD23" s="11"/>
      <c r="JE23" s="12">
        <f t="shared" si="305"/>
        <v>0</v>
      </c>
      <c r="JF23" s="25"/>
      <c r="JG23" s="1"/>
      <c r="JH23" s="3"/>
      <c r="JI23" s="12">
        <f t="shared" si="257"/>
        <v>0</v>
      </c>
      <c r="JJ23" s="11"/>
      <c r="JK23" s="12">
        <f t="shared" si="306"/>
        <v>0</v>
      </c>
      <c r="JL23" s="25"/>
      <c r="JM23" s="1"/>
      <c r="JN23" s="3"/>
      <c r="JO23" s="12">
        <f t="shared" si="44"/>
        <v>0</v>
      </c>
      <c r="JP23" s="11"/>
      <c r="JQ23" s="12">
        <f t="shared" si="307"/>
        <v>0</v>
      </c>
      <c r="JR23" s="25"/>
      <c r="JS23" s="1"/>
      <c r="JT23" s="3"/>
      <c r="JU23" s="12">
        <f t="shared" si="45"/>
        <v>0</v>
      </c>
      <c r="JV23" s="11"/>
      <c r="JW23" s="12">
        <f t="shared" si="308"/>
        <v>0</v>
      </c>
      <c r="JX23" s="25"/>
      <c r="JY23" s="1"/>
      <c r="JZ23" s="3"/>
      <c r="KA23" s="12">
        <f t="shared" si="46"/>
        <v>0</v>
      </c>
      <c r="KB23" s="11"/>
      <c r="KC23" s="12">
        <f t="shared" si="309"/>
        <v>0</v>
      </c>
      <c r="KD23" s="25"/>
      <c r="KE23" s="1"/>
      <c r="KF23" s="3"/>
      <c r="KG23" s="12">
        <f t="shared" si="47"/>
        <v>0</v>
      </c>
      <c r="KH23" s="11"/>
      <c r="KI23" s="12">
        <f t="shared" si="310"/>
        <v>0</v>
      </c>
      <c r="KJ23" s="25"/>
      <c r="KL23" s="1"/>
      <c r="KM23" s="3"/>
      <c r="KN23" s="12">
        <f t="shared" si="48"/>
        <v>0</v>
      </c>
      <c r="KO23" s="11"/>
      <c r="KP23" s="12">
        <f t="shared" si="311"/>
        <v>0</v>
      </c>
      <c r="KR23" s="1"/>
      <c r="KS23" s="3"/>
      <c r="KT23" s="12">
        <f t="shared" si="49"/>
        <v>0</v>
      </c>
      <c r="KU23" s="11"/>
      <c r="KV23" s="12">
        <f t="shared" si="312"/>
        <v>0</v>
      </c>
      <c r="KX23" s="1"/>
      <c r="KY23" s="3"/>
      <c r="KZ23" s="12">
        <f t="shared" si="50"/>
        <v>0</v>
      </c>
      <c r="LA23" s="11"/>
      <c r="LB23" s="12">
        <f t="shared" si="313"/>
        <v>0</v>
      </c>
      <c r="LD23" s="1"/>
      <c r="LE23" s="3"/>
      <c r="LF23" s="12">
        <f t="shared" si="51"/>
        <v>0</v>
      </c>
      <c r="LG23" s="11"/>
      <c r="LH23" s="12">
        <f t="shared" si="314"/>
        <v>0</v>
      </c>
      <c r="LJ23" s="1"/>
      <c r="LK23" s="3"/>
      <c r="LL23" s="12">
        <f t="shared" si="52"/>
        <v>0</v>
      </c>
      <c r="LM23" s="11"/>
      <c r="LN23" s="12">
        <f t="shared" si="315"/>
        <v>0</v>
      </c>
      <c r="LP23" s="1"/>
      <c r="LQ23" s="3"/>
      <c r="LR23" s="12">
        <f t="shared" si="53"/>
        <v>0</v>
      </c>
      <c r="LS23" s="11"/>
      <c r="LT23" s="12">
        <f t="shared" si="316"/>
        <v>0</v>
      </c>
      <c r="LV23" s="1"/>
      <c r="LW23" s="3"/>
      <c r="LX23" s="12">
        <f t="shared" si="54"/>
        <v>0</v>
      </c>
      <c r="LY23" s="11"/>
      <c r="LZ23" s="12">
        <f t="shared" si="317"/>
        <v>0</v>
      </c>
      <c r="MA23" s="25"/>
      <c r="MB23" s="1"/>
      <c r="MC23" s="3"/>
      <c r="MD23" s="12">
        <f t="shared" si="55"/>
        <v>0</v>
      </c>
      <c r="ME23" s="11"/>
      <c r="MF23" s="12">
        <f t="shared" si="318"/>
        <v>0</v>
      </c>
      <c r="MG23" s="25"/>
      <c r="MH23" s="1"/>
      <c r="MI23" s="3"/>
      <c r="MJ23" s="12">
        <f t="shared" si="56"/>
        <v>0</v>
      </c>
      <c r="MK23" s="11"/>
      <c r="ML23" s="12">
        <f t="shared" si="319"/>
        <v>0</v>
      </c>
      <c r="MM23" s="25"/>
      <c r="MO23" s="1"/>
      <c r="MP23" s="3"/>
      <c r="MQ23" s="12">
        <f t="shared" si="57"/>
        <v>0</v>
      </c>
      <c r="MR23" s="11"/>
      <c r="MS23" s="12">
        <f t="shared" si="320"/>
        <v>0</v>
      </c>
      <c r="MU23" s="1"/>
      <c r="MV23" s="3"/>
      <c r="MW23" s="12">
        <f t="shared" si="58"/>
        <v>0</v>
      </c>
      <c r="MX23" s="11"/>
      <c r="MY23" s="12">
        <f t="shared" si="321"/>
        <v>0</v>
      </c>
      <c r="NA23" s="1"/>
      <c r="NB23" s="3"/>
      <c r="NC23" s="12">
        <f t="shared" si="59"/>
        <v>0</v>
      </c>
      <c r="ND23" s="11"/>
      <c r="NE23" s="12">
        <f t="shared" si="322"/>
        <v>0</v>
      </c>
      <c r="NG23" s="1"/>
      <c r="NH23" s="3"/>
      <c r="NI23" s="12">
        <f t="shared" si="60"/>
        <v>0</v>
      </c>
      <c r="NJ23" s="11"/>
      <c r="NK23" s="12">
        <f t="shared" si="323"/>
        <v>0</v>
      </c>
      <c r="NM23" s="1"/>
      <c r="NN23" s="3"/>
      <c r="NO23" s="12">
        <f t="shared" si="61"/>
        <v>0</v>
      </c>
      <c r="NP23" s="11"/>
      <c r="NQ23" s="12">
        <f t="shared" si="324"/>
        <v>0</v>
      </c>
      <c r="NS23" s="1"/>
      <c r="NT23" s="3"/>
      <c r="NU23" s="12">
        <f t="shared" si="62"/>
        <v>0</v>
      </c>
      <c r="NV23" s="11"/>
      <c r="NW23" s="12">
        <f t="shared" si="325"/>
        <v>0</v>
      </c>
      <c r="NY23" s="1"/>
      <c r="NZ23" s="3"/>
      <c r="OA23" s="12">
        <f t="shared" si="63"/>
        <v>0</v>
      </c>
      <c r="OB23" s="11"/>
      <c r="OC23" s="12">
        <f t="shared" si="326"/>
        <v>0</v>
      </c>
      <c r="OD23" s="25"/>
      <c r="OE23" s="1"/>
      <c r="OF23" s="3"/>
      <c r="OG23" s="12">
        <f t="shared" si="64"/>
        <v>0</v>
      </c>
      <c r="OH23" s="11"/>
      <c r="OI23" s="12">
        <f t="shared" si="327"/>
        <v>0</v>
      </c>
      <c r="OJ23" s="25"/>
      <c r="OK23" s="1"/>
      <c r="OL23" s="3"/>
      <c r="OM23" s="12">
        <f t="shared" si="65"/>
        <v>0</v>
      </c>
      <c r="ON23" s="11"/>
      <c r="OO23" s="12">
        <f t="shared" si="328"/>
        <v>0</v>
      </c>
      <c r="OP23" s="25"/>
      <c r="OQ23" s="1"/>
      <c r="OR23" s="3"/>
      <c r="OS23" s="12">
        <f t="shared" si="66"/>
        <v>0</v>
      </c>
      <c r="OT23" s="11"/>
      <c r="OU23" s="12">
        <f t="shared" si="329"/>
        <v>0</v>
      </c>
      <c r="OV23" s="25"/>
      <c r="OW23" s="1"/>
      <c r="OX23" s="3"/>
      <c r="OY23" s="12">
        <f t="shared" si="67"/>
        <v>0</v>
      </c>
      <c r="OZ23" s="11"/>
      <c r="PA23" s="12">
        <f t="shared" si="330"/>
        <v>0</v>
      </c>
      <c r="PB23" s="25"/>
      <c r="PC23" s="1"/>
      <c r="PD23" s="3"/>
      <c r="PE23" s="12">
        <f t="shared" si="68"/>
        <v>0</v>
      </c>
      <c r="PF23" s="11"/>
      <c r="PG23" s="12">
        <f t="shared" si="331"/>
        <v>0</v>
      </c>
      <c r="PH23" s="25"/>
      <c r="PI23" s="1"/>
      <c r="PJ23" s="3"/>
      <c r="PK23" s="12">
        <f t="shared" si="69"/>
        <v>0</v>
      </c>
      <c r="PL23" s="11"/>
      <c r="PM23" s="12">
        <f t="shared" si="332"/>
        <v>0</v>
      </c>
      <c r="PN23" s="25"/>
      <c r="PO23" s="1"/>
      <c r="PP23" s="3"/>
      <c r="PQ23" s="12">
        <f t="shared" si="70"/>
        <v>0</v>
      </c>
      <c r="PR23" s="11"/>
      <c r="PS23" s="12">
        <f t="shared" si="333"/>
        <v>0</v>
      </c>
      <c r="PT23" s="25"/>
      <c r="PU23" s="1"/>
      <c r="PV23" s="3"/>
      <c r="PW23" s="12">
        <f t="shared" si="71"/>
        <v>0</v>
      </c>
      <c r="PX23" s="11"/>
      <c r="PY23" s="12">
        <f t="shared" si="334"/>
        <v>0</v>
      </c>
      <c r="PZ23" s="25"/>
      <c r="QA23" s="1"/>
      <c r="QB23" s="3"/>
      <c r="QC23" s="12">
        <f t="shared" si="72"/>
        <v>0</v>
      </c>
      <c r="QD23" s="11"/>
      <c r="QE23" s="12">
        <f t="shared" si="335"/>
        <v>0</v>
      </c>
      <c r="QF23" s="25"/>
      <c r="QG23" s="1"/>
      <c r="QH23" s="3"/>
      <c r="QI23" s="12">
        <f t="shared" si="73"/>
        <v>0</v>
      </c>
      <c r="QJ23" s="11"/>
      <c r="QK23" s="12">
        <f t="shared" si="336"/>
        <v>0</v>
      </c>
      <c r="QL23" s="25"/>
      <c r="QM23" s="1"/>
      <c r="QN23" s="3"/>
      <c r="QO23" s="12">
        <f t="shared" si="74"/>
        <v>0</v>
      </c>
      <c r="QP23" s="11"/>
      <c r="QQ23" s="12">
        <f t="shared" si="337"/>
        <v>0</v>
      </c>
      <c r="QR23" s="25"/>
      <c r="QS23" s="1"/>
      <c r="QT23" s="3"/>
      <c r="QU23" s="12">
        <f t="shared" si="75"/>
        <v>0</v>
      </c>
      <c r="QV23" s="11"/>
      <c r="QW23" s="12">
        <f t="shared" si="338"/>
        <v>0</v>
      </c>
      <c r="QX23" s="25"/>
      <c r="QY23" s="1"/>
      <c r="QZ23" s="3"/>
      <c r="RA23" s="12">
        <f t="shared" si="76"/>
        <v>0</v>
      </c>
      <c r="RB23" s="11"/>
      <c r="RC23" s="12">
        <f t="shared" si="339"/>
        <v>0</v>
      </c>
      <c r="RD23" s="25"/>
      <c r="RE23" s="1"/>
      <c r="RF23" s="3"/>
      <c r="RG23" s="12">
        <f t="shared" si="77"/>
        <v>0</v>
      </c>
      <c r="RH23" s="11"/>
      <c r="RI23" s="12">
        <f t="shared" si="340"/>
        <v>0</v>
      </c>
      <c r="RJ23" s="25"/>
      <c r="RK23" s="1"/>
      <c r="RL23" s="3"/>
      <c r="RM23" s="12">
        <f t="shared" si="78"/>
        <v>0</v>
      </c>
      <c r="RN23" s="11"/>
      <c r="RO23" s="12">
        <f t="shared" si="341"/>
        <v>0</v>
      </c>
      <c r="RP23" s="25"/>
      <c r="RQ23" s="1"/>
      <c r="RR23" s="3"/>
      <c r="RS23" s="12">
        <f t="shared" si="261"/>
        <v>0</v>
      </c>
      <c r="RT23" s="11"/>
      <c r="RU23" s="12">
        <f t="shared" si="342"/>
        <v>0</v>
      </c>
      <c r="RV23" s="25"/>
      <c r="RW23" s="1"/>
      <c r="RX23" s="3"/>
      <c r="RY23" s="12">
        <f t="shared" si="80"/>
        <v>0</v>
      </c>
      <c r="RZ23" s="11"/>
      <c r="SA23" s="12">
        <f t="shared" si="343"/>
        <v>0</v>
      </c>
      <c r="SB23" s="25"/>
      <c r="SC23" s="1"/>
      <c r="SD23" s="3"/>
      <c r="SE23" s="12">
        <f t="shared" si="81"/>
        <v>0</v>
      </c>
      <c r="SF23" s="11"/>
      <c r="SG23" s="12">
        <f t="shared" si="344"/>
        <v>0</v>
      </c>
      <c r="SH23" s="25"/>
      <c r="SI23" s="1"/>
      <c r="SJ23" s="3"/>
      <c r="SK23" s="12">
        <f t="shared" si="82"/>
        <v>0</v>
      </c>
      <c r="SL23" s="11"/>
      <c r="SM23" s="12">
        <f t="shared" si="345"/>
        <v>0</v>
      </c>
      <c r="SN23" s="25"/>
      <c r="SO23" s="1"/>
      <c r="SP23" s="3"/>
      <c r="SQ23" s="12">
        <f t="shared" si="83"/>
        <v>0</v>
      </c>
      <c r="SR23" s="11"/>
      <c r="SS23" s="12">
        <f t="shared" si="346"/>
        <v>0</v>
      </c>
      <c r="ST23" s="25"/>
      <c r="SV23" s="1"/>
      <c r="SW23" s="3"/>
      <c r="SX23" s="12">
        <f t="shared" si="84"/>
        <v>0</v>
      </c>
      <c r="SY23" s="11"/>
      <c r="SZ23" s="12">
        <f t="shared" si="347"/>
        <v>0</v>
      </c>
      <c r="TB23" s="1"/>
      <c r="TC23" s="3"/>
      <c r="TD23" s="12">
        <f t="shared" si="85"/>
        <v>0</v>
      </c>
      <c r="TE23" s="11"/>
      <c r="TF23" s="12">
        <f t="shared" si="348"/>
        <v>0</v>
      </c>
      <c r="TH23" s="1"/>
      <c r="TI23" s="3"/>
      <c r="TJ23" s="12">
        <f t="shared" si="86"/>
        <v>0</v>
      </c>
      <c r="TK23" s="11"/>
      <c r="TL23" s="12">
        <f t="shared" si="349"/>
        <v>0</v>
      </c>
      <c r="TN23" s="1"/>
      <c r="TO23" s="3"/>
      <c r="TP23" s="12">
        <f t="shared" si="87"/>
        <v>0</v>
      </c>
      <c r="TQ23" s="11"/>
      <c r="TR23" s="12">
        <f t="shared" si="350"/>
        <v>0</v>
      </c>
      <c r="TT23" s="1"/>
      <c r="TU23" s="3"/>
      <c r="TV23" s="12">
        <f t="shared" si="88"/>
        <v>0</v>
      </c>
      <c r="TW23" s="11"/>
      <c r="TX23" s="12">
        <f t="shared" si="351"/>
        <v>0</v>
      </c>
      <c r="TZ23" s="1"/>
      <c r="UA23" s="3"/>
      <c r="UB23" s="12">
        <f t="shared" si="89"/>
        <v>0</v>
      </c>
      <c r="UC23" s="11"/>
      <c r="UD23" s="12">
        <f t="shared" si="352"/>
        <v>0</v>
      </c>
      <c r="UF23" s="1"/>
      <c r="UG23" s="3"/>
      <c r="UH23" s="12">
        <f t="shared" si="90"/>
        <v>0</v>
      </c>
      <c r="UI23" s="11"/>
      <c r="UJ23" s="12">
        <f t="shared" si="353"/>
        <v>0</v>
      </c>
      <c r="UK23" s="25"/>
      <c r="UL23" s="1"/>
      <c r="UM23" s="3"/>
      <c r="UN23" s="12">
        <f t="shared" si="91"/>
        <v>0</v>
      </c>
      <c r="UO23" s="11"/>
      <c r="UP23" s="12">
        <f t="shared" si="354"/>
        <v>0</v>
      </c>
      <c r="UQ23" s="25"/>
      <c r="UR23" s="1"/>
      <c r="US23" s="3"/>
      <c r="UT23" s="12">
        <f t="shared" si="92"/>
        <v>0</v>
      </c>
      <c r="UU23" s="11"/>
      <c r="UV23" s="12">
        <f t="shared" si="355"/>
        <v>0</v>
      </c>
      <c r="UW23" s="25"/>
      <c r="UX23" s="1"/>
      <c r="UY23" s="3"/>
      <c r="UZ23" s="12">
        <f t="shared" si="93"/>
        <v>0</v>
      </c>
      <c r="VA23" s="11"/>
      <c r="VB23" s="12">
        <f t="shared" si="356"/>
        <v>0</v>
      </c>
      <c r="VC23" s="25"/>
      <c r="VE23" s="1"/>
      <c r="VF23" s="3"/>
      <c r="VG23" s="12">
        <f t="shared" si="94"/>
        <v>0</v>
      </c>
      <c r="VH23" s="11"/>
      <c r="VI23" s="12">
        <f t="shared" si="357"/>
        <v>0</v>
      </c>
      <c r="VK23" s="1"/>
      <c r="VL23" s="3"/>
      <c r="VM23" s="12">
        <f t="shared" si="95"/>
        <v>0</v>
      </c>
      <c r="VN23" s="11"/>
      <c r="VO23" s="12">
        <f t="shared" si="358"/>
        <v>0</v>
      </c>
      <c r="VQ23" s="1"/>
      <c r="VR23" s="3"/>
      <c r="VS23" s="12">
        <f t="shared" si="96"/>
        <v>0</v>
      </c>
      <c r="VT23" s="11"/>
      <c r="VU23" s="12">
        <f t="shared" si="359"/>
        <v>0</v>
      </c>
      <c r="VW23" s="1"/>
      <c r="VX23" s="3"/>
      <c r="VY23" s="12">
        <f t="shared" si="97"/>
        <v>0</v>
      </c>
      <c r="VZ23" s="11"/>
      <c r="WA23" s="12">
        <f t="shared" si="360"/>
        <v>0</v>
      </c>
      <c r="WC23" s="1"/>
      <c r="WD23" s="3"/>
      <c r="WE23" s="12">
        <f t="shared" si="98"/>
        <v>0</v>
      </c>
      <c r="WF23" s="11"/>
      <c r="WG23" s="12">
        <f t="shared" si="361"/>
        <v>0</v>
      </c>
      <c r="WI23" s="1"/>
      <c r="WJ23" s="3"/>
      <c r="WK23" s="12">
        <f t="shared" si="99"/>
        <v>0</v>
      </c>
      <c r="WL23" s="11"/>
      <c r="WM23" s="12">
        <f t="shared" si="362"/>
        <v>0</v>
      </c>
      <c r="WO23" s="1"/>
      <c r="WP23" s="3"/>
      <c r="WQ23" s="12">
        <f t="shared" si="100"/>
        <v>0</v>
      </c>
      <c r="WR23" s="11"/>
      <c r="WS23" s="12">
        <f t="shared" si="363"/>
        <v>0</v>
      </c>
      <c r="WU23" s="1"/>
      <c r="WV23" s="3"/>
      <c r="WW23" s="12">
        <f t="shared" si="101"/>
        <v>0</v>
      </c>
      <c r="WX23" s="11"/>
      <c r="WY23" s="12">
        <f t="shared" si="364"/>
        <v>0</v>
      </c>
      <c r="XA23" s="1"/>
      <c r="XB23" s="3"/>
      <c r="XC23" s="12">
        <f t="shared" si="102"/>
        <v>0</v>
      </c>
      <c r="XD23" s="11"/>
      <c r="XE23" s="12">
        <f t="shared" si="365"/>
        <v>0</v>
      </c>
      <c r="XG23" s="1"/>
      <c r="XH23" s="3"/>
      <c r="XI23" s="12">
        <f t="shared" si="103"/>
        <v>0</v>
      </c>
      <c r="XJ23" s="11"/>
      <c r="XK23" s="12">
        <f t="shared" si="366"/>
        <v>0</v>
      </c>
      <c r="XM23" s="1"/>
      <c r="XN23" s="3"/>
      <c r="XO23" s="12">
        <f t="shared" si="104"/>
        <v>0</v>
      </c>
      <c r="XP23" s="11"/>
      <c r="XQ23" s="12">
        <f t="shared" si="367"/>
        <v>0</v>
      </c>
      <c r="XS23" s="1"/>
      <c r="XT23" s="3"/>
      <c r="XU23" s="12">
        <f t="shared" si="105"/>
        <v>0</v>
      </c>
      <c r="XV23" s="11"/>
      <c r="XW23" s="12">
        <f t="shared" si="368"/>
        <v>0</v>
      </c>
      <c r="XY23" s="1"/>
      <c r="XZ23" s="3"/>
      <c r="YA23" s="12">
        <f t="shared" si="106"/>
        <v>0</v>
      </c>
      <c r="YB23" s="11"/>
      <c r="YC23" s="12">
        <f t="shared" si="369"/>
        <v>0</v>
      </c>
      <c r="YE23" s="1"/>
      <c r="YF23" s="3"/>
      <c r="YG23" s="12">
        <f t="shared" si="107"/>
        <v>0</v>
      </c>
      <c r="YH23" s="11"/>
      <c r="YI23" s="12">
        <f t="shared" si="370"/>
        <v>0</v>
      </c>
      <c r="YK23" s="1"/>
      <c r="YL23" s="3"/>
      <c r="YM23" s="12">
        <f t="shared" si="108"/>
        <v>0</v>
      </c>
      <c r="YN23" s="11"/>
      <c r="YO23" s="12">
        <f t="shared" si="371"/>
        <v>0</v>
      </c>
      <c r="YQ23" s="1"/>
      <c r="YR23" s="3"/>
      <c r="YS23" s="12">
        <f t="shared" si="109"/>
        <v>0</v>
      </c>
      <c r="YT23" s="11"/>
      <c r="YU23" s="12">
        <f t="shared" si="372"/>
        <v>0</v>
      </c>
      <c r="YW23" s="1"/>
      <c r="YX23" s="3"/>
      <c r="YY23" s="12">
        <f t="shared" si="110"/>
        <v>0</v>
      </c>
      <c r="YZ23" s="11"/>
      <c r="ZA23" s="12">
        <f t="shared" si="373"/>
        <v>0</v>
      </c>
      <c r="ZC23" s="1"/>
      <c r="ZD23" s="3"/>
      <c r="ZE23" s="12">
        <f t="shared" si="111"/>
        <v>0</v>
      </c>
      <c r="ZF23" s="11"/>
      <c r="ZG23" s="12">
        <f t="shared" si="374"/>
        <v>0</v>
      </c>
      <c r="ZI23" s="1"/>
      <c r="ZJ23" s="3"/>
      <c r="ZK23" s="12">
        <f t="shared" si="112"/>
        <v>0</v>
      </c>
      <c r="ZL23" s="11"/>
      <c r="ZM23" s="12">
        <f t="shared" si="375"/>
        <v>0</v>
      </c>
      <c r="ZO23" s="1"/>
      <c r="ZP23" s="3"/>
      <c r="ZQ23" s="12">
        <f t="shared" si="113"/>
        <v>0</v>
      </c>
      <c r="ZR23" s="11"/>
      <c r="ZS23" s="12">
        <f t="shared" si="376"/>
        <v>0</v>
      </c>
      <c r="ZU23" s="1"/>
      <c r="ZV23" s="3"/>
      <c r="ZW23" s="12">
        <f t="shared" si="114"/>
        <v>0</v>
      </c>
      <c r="ZX23" s="11"/>
      <c r="ZY23" s="12">
        <f t="shared" si="377"/>
        <v>0</v>
      </c>
      <c r="AAA23" s="1"/>
      <c r="AAB23" s="3"/>
      <c r="AAC23" s="12">
        <f t="shared" si="115"/>
        <v>0</v>
      </c>
      <c r="AAD23" s="11"/>
      <c r="AAE23" s="12">
        <f t="shared" si="378"/>
        <v>0</v>
      </c>
      <c r="AAG23" s="1"/>
      <c r="AAH23" s="3"/>
      <c r="AAI23" s="12">
        <f t="shared" si="116"/>
        <v>0</v>
      </c>
      <c r="AAJ23" s="11"/>
      <c r="AAK23" s="12">
        <f t="shared" si="379"/>
        <v>0</v>
      </c>
      <c r="AAM23" s="1"/>
      <c r="AAN23" s="3"/>
      <c r="AAO23" s="12">
        <f t="shared" si="117"/>
        <v>0</v>
      </c>
      <c r="AAP23" s="11"/>
      <c r="AAQ23" s="12">
        <f t="shared" si="380"/>
        <v>0</v>
      </c>
      <c r="AAS23" s="1"/>
      <c r="AAT23" s="3"/>
      <c r="AAU23" s="12">
        <f t="shared" si="118"/>
        <v>0</v>
      </c>
      <c r="AAV23" s="11"/>
      <c r="AAW23" s="12">
        <f t="shared" si="381"/>
        <v>0</v>
      </c>
      <c r="AAY23" s="1"/>
      <c r="AAZ23" s="3"/>
      <c r="ABA23" s="12">
        <f t="shared" si="119"/>
        <v>0</v>
      </c>
      <c r="ABB23" s="11"/>
      <c r="ABC23" s="12">
        <f t="shared" si="382"/>
        <v>0</v>
      </c>
      <c r="ABE23" s="1"/>
      <c r="ABF23" s="3"/>
      <c r="ABG23" s="12">
        <f t="shared" si="120"/>
        <v>0</v>
      </c>
      <c r="ABH23" s="11"/>
      <c r="ABI23" s="12">
        <f t="shared" si="383"/>
        <v>0</v>
      </c>
      <c r="ABK23" s="1"/>
      <c r="ABL23" s="3"/>
      <c r="ABM23" s="12">
        <f t="shared" si="121"/>
        <v>0</v>
      </c>
      <c r="ABN23" s="11"/>
      <c r="ABO23" s="12">
        <f t="shared" si="384"/>
        <v>0</v>
      </c>
      <c r="ABQ23" s="1"/>
      <c r="ABR23" s="3"/>
      <c r="ABS23" s="12">
        <f t="shared" si="122"/>
        <v>0</v>
      </c>
      <c r="ABT23" s="11"/>
      <c r="ABU23" s="12">
        <f t="shared" si="385"/>
        <v>0</v>
      </c>
      <c r="ABW23" s="1"/>
      <c r="ABX23" s="3"/>
      <c r="ABY23" s="12">
        <f t="shared" si="123"/>
        <v>0</v>
      </c>
      <c r="ABZ23" s="11"/>
      <c r="ACA23" s="12">
        <f t="shared" si="386"/>
        <v>0</v>
      </c>
      <c r="ACC23" s="1"/>
      <c r="ACD23" s="3"/>
      <c r="ACE23" s="12">
        <f t="shared" si="124"/>
        <v>0</v>
      </c>
      <c r="ACF23" s="11"/>
      <c r="ACG23" s="12">
        <f t="shared" si="387"/>
        <v>0</v>
      </c>
      <c r="ACI23" s="1"/>
      <c r="ACJ23" s="3"/>
      <c r="ACK23" s="12">
        <f t="shared" si="125"/>
        <v>0</v>
      </c>
      <c r="ACL23" s="11"/>
      <c r="ACM23" s="12">
        <f t="shared" si="388"/>
        <v>0</v>
      </c>
      <c r="ACO23" s="1"/>
      <c r="ACP23" s="3"/>
      <c r="ACQ23" s="12">
        <f t="shared" si="126"/>
        <v>0</v>
      </c>
      <c r="ACR23" s="11"/>
      <c r="ACS23" s="12">
        <f t="shared" si="389"/>
        <v>0</v>
      </c>
      <c r="ACU23" s="1"/>
      <c r="ACV23" s="3"/>
      <c r="ACW23" s="12">
        <f t="shared" si="127"/>
        <v>0</v>
      </c>
      <c r="ACX23" s="11"/>
      <c r="ACY23" s="12">
        <f t="shared" si="390"/>
        <v>0</v>
      </c>
      <c r="ADA23" s="1"/>
      <c r="ADB23" s="3"/>
      <c r="ADC23" s="12">
        <f t="shared" si="128"/>
        <v>0</v>
      </c>
      <c r="ADD23" s="11"/>
      <c r="ADE23" s="12">
        <f t="shared" si="391"/>
        <v>0</v>
      </c>
      <c r="ADG23" s="1"/>
      <c r="ADH23" s="3"/>
      <c r="ADI23" s="12">
        <f t="shared" si="129"/>
        <v>0</v>
      </c>
      <c r="ADJ23" s="11"/>
      <c r="ADK23" s="12">
        <f t="shared" si="392"/>
        <v>0</v>
      </c>
    </row>
    <row r="24" spans="1:791" x14ac:dyDescent="0.25">
      <c r="A24" s="25"/>
      <c r="B24" s="1"/>
      <c r="C24" s="3"/>
      <c r="D24" s="12">
        <f t="shared" ref="D24:D34" si="395">+B24*C24</f>
        <v>0</v>
      </c>
      <c r="E24" s="11"/>
      <c r="F24" s="12">
        <f t="shared" si="131"/>
        <v>0</v>
      </c>
      <c r="G24" s="25"/>
      <c r="H24" s="1"/>
      <c r="I24" s="3"/>
      <c r="J24" s="12">
        <f t="shared" si="394"/>
        <v>0</v>
      </c>
      <c r="K24" s="11"/>
      <c r="L24" s="12">
        <f t="shared" si="132"/>
        <v>0</v>
      </c>
      <c r="M24" s="25"/>
      <c r="N24" s="1"/>
      <c r="O24" s="3"/>
      <c r="P24" s="12">
        <f t="shared" si="1"/>
        <v>0</v>
      </c>
      <c r="Q24" s="11"/>
      <c r="R24" s="12">
        <f t="shared" si="264"/>
        <v>0</v>
      </c>
      <c r="S24" s="25"/>
      <c r="T24" s="1"/>
      <c r="U24" s="3"/>
      <c r="V24" s="12">
        <f t="shared" si="2"/>
        <v>0</v>
      </c>
      <c r="W24" s="11"/>
      <c r="X24" s="12">
        <f t="shared" si="265"/>
        <v>0</v>
      </c>
      <c r="Y24" s="25"/>
      <c r="Z24" s="1"/>
      <c r="AA24" s="3"/>
      <c r="AB24" s="12">
        <f t="shared" si="3"/>
        <v>0</v>
      </c>
      <c r="AC24" s="11"/>
      <c r="AD24" s="12">
        <f t="shared" si="266"/>
        <v>0</v>
      </c>
      <c r="AE24" s="25"/>
      <c r="AF24" s="1"/>
      <c r="AG24" s="3"/>
      <c r="AH24" s="12">
        <f t="shared" si="4"/>
        <v>0</v>
      </c>
      <c r="AI24" s="11"/>
      <c r="AJ24" s="12">
        <f t="shared" si="267"/>
        <v>0</v>
      </c>
      <c r="AK24" s="25"/>
      <c r="AL24" s="1"/>
      <c r="AM24" s="3"/>
      <c r="AN24" s="12">
        <f t="shared" si="5"/>
        <v>0</v>
      </c>
      <c r="AO24" s="11"/>
      <c r="AP24" s="12">
        <f t="shared" si="268"/>
        <v>0</v>
      </c>
      <c r="AQ24" s="25"/>
      <c r="AR24" s="1"/>
      <c r="AS24" s="3"/>
      <c r="AT24" s="12">
        <f t="shared" si="6"/>
        <v>0</v>
      </c>
      <c r="AU24" s="11"/>
      <c r="AV24" s="12">
        <f t="shared" si="269"/>
        <v>0</v>
      </c>
      <c r="AW24" s="25"/>
      <c r="AX24" s="1"/>
      <c r="AY24" s="3"/>
      <c r="AZ24" s="12">
        <f t="shared" si="7"/>
        <v>0</v>
      </c>
      <c r="BA24" s="11"/>
      <c r="BB24" s="12">
        <f t="shared" si="270"/>
        <v>0</v>
      </c>
      <c r="BC24" s="25"/>
      <c r="BD24" s="1"/>
      <c r="BE24" s="3"/>
      <c r="BF24" s="12">
        <f t="shared" si="8"/>
        <v>0</v>
      </c>
      <c r="BG24" s="11"/>
      <c r="BH24" s="12">
        <f t="shared" si="271"/>
        <v>0</v>
      </c>
      <c r="BI24" s="25"/>
      <c r="BJ24" s="1"/>
      <c r="BK24" s="3"/>
      <c r="BL24" s="12">
        <f t="shared" si="9"/>
        <v>0</v>
      </c>
      <c r="BM24" s="11"/>
      <c r="BN24" s="12">
        <f t="shared" si="272"/>
        <v>0</v>
      </c>
      <c r="BO24" s="25"/>
      <c r="BP24" s="1"/>
      <c r="BQ24" s="3"/>
      <c r="BR24" s="12">
        <f t="shared" si="10"/>
        <v>0</v>
      </c>
      <c r="BS24" s="11"/>
      <c r="BT24" s="12">
        <f t="shared" si="273"/>
        <v>0</v>
      </c>
      <c r="BU24" s="25"/>
      <c r="BV24" s="1"/>
      <c r="BW24" s="3"/>
      <c r="BX24" s="12">
        <f t="shared" si="11"/>
        <v>0</v>
      </c>
      <c r="BY24" s="11"/>
      <c r="BZ24" s="12">
        <f t="shared" si="274"/>
        <v>0</v>
      </c>
      <c r="CA24" s="25"/>
      <c r="CB24" s="1"/>
      <c r="CC24" s="3"/>
      <c r="CD24" s="12">
        <f t="shared" si="12"/>
        <v>0</v>
      </c>
      <c r="CE24" s="11"/>
      <c r="CF24" s="12">
        <f t="shared" si="275"/>
        <v>0</v>
      </c>
      <c r="CG24" s="25"/>
      <c r="CH24" s="1"/>
      <c r="CI24" s="3"/>
      <c r="CJ24" s="12">
        <f t="shared" si="13"/>
        <v>0</v>
      </c>
      <c r="CK24" s="11"/>
      <c r="CL24" s="12">
        <f t="shared" si="276"/>
        <v>0</v>
      </c>
      <c r="CM24" s="25"/>
      <c r="CN24" s="1"/>
      <c r="CO24" s="3"/>
      <c r="CP24" s="12">
        <f t="shared" si="14"/>
        <v>0</v>
      </c>
      <c r="CQ24" s="11"/>
      <c r="CR24" s="12">
        <f t="shared" si="277"/>
        <v>0</v>
      </c>
      <c r="CS24" s="25"/>
      <c r="CT24" s="1"/>
      <c r="CU24" s="3"/>
      <c r="CV24" s="12">
        <f t="shared" si="15"/>
        <v>0</v>
      </c>
      <c r="CW24" s="11"/>
      <c r="CX24" s="12">
        <f t="shared" si="278"/>
        <v>0</v>
      </c>
      <c r="CY24" s="25"/>
      <c r="CZ24" s="1"/>
      <c r="DA24" s="3"/>
      <c r="DB24" s="12">
        <f t="shared" si="16"/>
        <v>0</v>
      </c>
      <c r="DC24" s="11"/>
      <c r="DD24" s="12">
        <f t="shared" si="279"/>
        <v>0</v>
      </c>
      <c r="DE24" s="25"/>
      <c r="DF24" s="1"/>
      <c r="DG24" s="3"/>
      <c r="DH24" s="12">
        <f t="shared" si="17"/>
        <v>0</v>
      </c>
      <c r="DI24" s="11"/>
      <c r="DJ24" s="12">
        <f t="shared" si="280"/>
        <v>0</v>
      </c>
      <c r="DK24" s="25"/>
      <c r="DL24" s="1"/>
      <c r="DM24" s="3"/>
      <c r="DN24" s="12">
        <f t="shared" si="18"/>
        <v>0</v>
      </c>
      <c r="DO24" s="11"/>
      <c r="DP24" s="12">
        <f t="shared" si="281"/>
        <v>0</v>
      </c>
      <c r="DQ24" s="25"/>
      <c r="DR24" s="1"/>
      <c r="DS24" s="3"/>
      <c r="DT24" s="12">
        <f t="shared" si="19"/>
        <v>0</v>
      </c>
      <c r="DU24" s="11"/>
      <c r="DV24" s="12">
        <f t="shared" si="282"/>
        <v>0</v>
      </c>
      <c r="DW24" s="25"/>
      <c r="DX24" s="1"/>
      <c r="DY24" s="3"/>
      <c r="DZ24" s="12">
        <f t="shared" si="20"/>
        <v>0</v>
      </c>
      <c r="EA24" s="11"/>
      <c r="EB24" s="12">
        <f t="shared" si="283"/>
        <v>0</v>
      </c>
      <c r="EC24" s="25"/>
      <c r="EE24" s="1"/>
      <c r="EF24" s="3"/>
      <c r="EG24" s="12">
        <f t="shared" si="21"/>
        <v>0</v>
      </c>
      <c r="EH24" s="11"/>
      <c r="EI24" s="12">
        <f t="shared" si="284"/>
        <v>0</v>
      </c>
      <c r="EK24" s="1"/>
      <c r="EL24" s="3"/>
      <c r="EM24" s="12">
        <f t="shared" si="22"/>
        <v>0</v>
      </c>
      <c r="EN24" s="11"/>
      <c r="EO24" s="12">
        <f t="shared" si="285"/>
        <v>0</v>
      </c>
      <c r="EQ24" s="1"/>
      <c r="ER24" s="3"/>
      <c r="ES24" s="12">
        <f t="shared" si="23"/>
        <v>0</v>
      </c>
      <c r="ET24" s="11"/>
      <c r="EU24" s="12">
        <f t="shared" si="286"/>
        <v>0</v>
      </c>
      <c r="EW24" s="1"/>
      <c r="EX24" s="3"/>
      <c r="EY24" s="12">
        <f t="shared" si="24"/>
        <v>0</v>
      </c>
      <c r="EZ24" s="11"/>
      <c r="FA24" s="12">
        <f t="shared" si="287"/>
        <v>0</v>
      </c>
      <c r="FC24" s="1"/>
      <c r="FD24" s="3"/>
      <c r="FE24" s="12">
        <f t="shared" si="25"/>
        <v>0</v>
      </c>
      <c r="FF24" s="11"/>
      <c r="FG24" s="12">
        <f t="shared" si="288"/>
        <v>0</v>
      </c>
      <c r="FI24" s="1"/>
      <c r="FJ24" s="3"/>
      <c r="FK24" s="12">
        <f t="shared" si="26"/>
        <v>0</v>
      </c>
      <c r="FL24" s="11"/>
      <c r="FM24" s="12">
        <f t="shared" si="289"/>
        <v>0</v>
      </c>
      <c r="FO24" s="1"/>
      <c r="FP24" s="3"/>
      <c r="FQ24" s="12">
        <f t="shared" si="27"/>
        <v>0</v>
      </c>
      <c r="FR24" s="11"/>
      <c r="FS24" s="12">
        <f t="shared" si="290"/>
        <v>0</v>
      </c>
      <c r="FT24" s="25"/>
      <c r="FU24" s="1"/>
      <c r="FV24" s="3"/>
      <c r="FW24" s="12">
        <f t="shared" si="28"/>
        <v>0</v>
      </c>
      <c r="FX24" s="11"/>
      <c r="FY24" s="12">
        <f t="shared" si="291"/>
        <v>0</v>
      </c>
      <c r="FZ24" s="25"/>
      <c r="GA24" s="1"/>
      <c r="GB24" s="3"/>
      <c r="GC24" s="12">
        <f t="shared" si="29"/>
        <v>0</v>
      </c>
      <c r="GD24" s="11"/>
      <c r="GE24" s="12">
        <f t="shared" si="292"/>
        <v>0</v>
      </c>
      <c r="GF24" s="25"/>
      <c r="GG24" s="1"/>
      <c r="GH24" s="3"/>
      <c r="GI24" s="12">
        <f t="shared" si="30"/>
        <v>0</v>
      </c>
      <c r="GJ24" s="11"/>
      <c r="GK24" s="12">
        <f t="shared" si="293"/>
        <v>0</v>
      </c>
      <c r="GL24" s="25"/>
      <c r="GM24" s="1"/>
      <c r="GN24" s="3"/>
      <c r="GO24" s="12">
        <f t="shared" si="31"/>
        <v>0</v>
      </c>
      <c r="GP24" s="11"/>
      <c r="GQ24" s="12">
        <f t="shared" si="294"/>
        <v>0</v>
      </c>
      <c r="GR24" s="25"/>
      <c r="GS24" s="1"/>
      <c r="GT24" s="3"/>
      <c r="GU24" s="12">
        <f t="shared" si="32"/>
        <v>0</v>
      </c>
      <c r="GV24" s="11"/>
      <c r="GW24" s="12">
        <f t="shared" si="295"/>
        <v>0</v>
      </c>
      <c r="GX24" s="25"/>
      <c r="GY24" s="1"/>
      <c r="GZ24" s="3"/>
      <c r="HA24" s="12">
        <f t="shared" si="33"/>
        <v>0</v>
      </c>
      <c r="HB24" s="11"/>
      <c r="HC24" s="12">
        <f t="shared" si="296"/>
        <v>0</v>
      </c>
      <c r="HD24" s="25"/>
      <c r="HE24" s="1"/>
      <c r="HF24" s="3"/>
      <c r="HG24" s="12">
        <f t="shared" si="34"/>
        <v>0</v>
      </c>
      <c r="HH24" s="11"/>
      <c r="HI24" s="12">
        <f t="shared" si="297"/>
        <v>0</v>
      </c>
      <c r="HJ24" s="25"/>
      <c r="HK24" s="1"/>
      <c r="HL24" s="3"/>
      <c r="HM24" s="12">
        <f t="shared" si="35"/>
        <v>0</v>
      </c>
      <c r="HN24" s="11"/>
      <c r="HO24" s="12">
        <f t="shared" si="298"/>
        <v>0</v>
      </c>
      <c r="HP24" s="25"/>
      <c r="HQ24" s="1"/>
      <c r="HR24" s="3"/>
      <c r="HS24" s="12">
        <f t="shared" si="36"/>
        <v>0</v>
      </c>
      <c r="HT24" s="11"/>
      <c r="HU24" s="12">
        <f t="shared" si="299"/>
        <v>0</v>
      </c>
      <c r="HV24" s="25"/>
      <c r="HW24" s="1"/>
      <c r="HX24" s="3"/>
      <c r="HY24" s="12">
        <f t="shared" si="37"/>
        <v>0</v>
      </c>
      <c r="HZ24" s="11"/>
      <c r="IA24" s="12">
        <f t="shared" si="300"/>
        <v>0</v>
      </c>
      <c r="IB24" s="25"/>
      <c r="IC24" s="1"/>
      <c r="ID24" s="3"/>
      <c r="IE24" s="12">
        <f t="shared" si="38"/>
        <v>0</v>
      </c>
      <c r="IF24" s="11"/>
      <c r="IG24" s="12">
        <f t="shared" si="301"/>
        <v>0</v>
      </c>
      <c r="IH24" s="25"/>
      <c r="II24" s="1"/>
      <c r="IJ24" s="3"/>
      <c r="IK24" s="12">
        <f t="shared" si="39"/>
        <v>0</v>
      </c>
      <c r="IL24" s="11"/>
      <c r="IM24" s="12">
        <f t="shared" si="302"/>
        <v>0</v>
      </c>
      <c r="IN24" s="25"/>
      <c r="IO24" s="1"/>
      <c r="IP24" s="3"/>
      <c r="IQ24" s="12">
        <f t="shared" si="40"/>
        <v>0</v>
      </c>
      <c r="IR24" s="11"/>
      <c r="IS24" s="12">
        <f t="shared" si="303"/>
        <v>0</v>
      </c>
      <c r="IT24" s="25"/>
      <c r="IU24" s="1"/>
      <c r="IV24" s="3"/>
      <c r="IW24" s="12">
        <f t="shared" si="41"/>
        <v>0</v>
      </c>
      <c r="IX24" s="11"/>
      <c r="IY24" s="12">
        <f t="shared" si="304"/>
        <v>0</v>
      </c>
      <c r="IZ24" s="25"/>
      <c r="JA24" s="1"/>
      <c r="JB24" s="3"/>
      <c r="JC24" s="12">
        <f t="shared" si="42"/>
        <v>0</v>
      </c>
      <c r="JD24" s="11"/>
      <c r="JE24" s="12">
        <f t="shared" si="305"/>
        <v>0</v>
      </c>
      <c r="JF24" s="25"/>
      <c r="JG24" s="1"/>
      <c r="JH24" s="3"/>
      <c r="JI24" s="12">
        <f t="shared" si="257"/>
        <v>0</v>
      </c>
      <c r="JJ24" s="11"/>
      <c r="JK24" s="12">
        <f t="shared" si="306"/>
        <v>0</v>
      </c>
      <c r="JL24" s="25"/>
      <c r="JM24" s="1"/>
      <c r="JN24" s="3"/>
      <c r="JO24" s="12">
        <f t="shared" si="44"/>
        <v>0</v>
      </c>
      <c r="JP24" s="11"/>
      <c r="JQ24" s="12">
        <f t="shared" si="307"/>
        <v>0</v>
      </c>
      <c r="JR24" s="25"/>
      <c r="JS24" s="1"/>
      <c r="JT24" s="3"/>
      <c r="JU24" s="12">
        <f t="shared" si="45"/>
        <v>0</v>
      </c>
      <c r="JV24" s="11"/>
      <c r="JW24" s="12">
        <f t="shared" si="308"/>
        <v>0</v>
      </c>
      <c r="JX24" s="25"/>
      <c r="JY24" s="1"/>
      <c r="JZ24" s="3"/>
      <c r="KA24" s="12">
        <f t="shared" si="46"/>
        <v>0</v>
      </c>
      <c r="KB24" s="11"/>
      <c r="KC24" s="12">
        <f t="shared" si="309"/>
        <v>0</v>
      </c>
      <c r="KD24" s="25"/>
      <c r="KE24" s="1"/>
      <c r="KF24" s="3"/>
      <c r="KG24" s="12">
        <f t="shared" si="47"/>
        <v>0</v>
      </c>
      <c r="KH24" s="11"/>
      <c r="KI24" s="12">
        <f t="shared" si="310"/>
        <v>0</v>
      </c>
      <c r="KJ24" s="25"/>
      <c r="KL24" s="1"/>
      <c r="KM24" s="3"/>
      <c r="KN24" s="12">
        <f t="shared" si="48"/>
        <v>0</v>
      </c>
      <c r="KO24" s="11"/>
      <c r="KP24" s="12">
        <f t="shared" si="311"/>
        <v>0</v>
      </c>
      <c r="KR24" s="1"/>
      <c r="KS24" s="3"/>
      <c r="KT24" s="12">
        <f t="shared" si="49"/>
        <v>0</v>
      </c>
      <c r="KU24" s="11"/>
      <c r="KV24" s="12">
        <f t="shared" si="312"/>
        <v>0</v>
      </c>
      <c r="KX24" s="1"/>
      <c r="KY24" s="3"/>
      <c r="KZ24" s="12">
        <f t="shared" si="50"/>
        <v>0</v>
      </c>
      <c r="LA24" s="11"/>
      <c r="LB24" s="12">
        <f t="shared" si="313"/>
        <v>0</v>
      </c>
      <c r="LD24" s="1"/>
      <c r="LE24" s="3"/>
      <c r="LF24" s="12">
        <f t="shared" si="51"/>
        <v>0</v>
      </c>
      <c r="LG24" s="11"/>
      <c r="LH24" s="12">
        <f t="shared" si="314"/>
        <v>0</v>
      </c>
      <c r="LJ24" s="1"/>
      <c r="LK24" s="3"/>
      <c r="LL24" s="12">
        <f t="shared" si="52"/>
        <v>0</v>
      </c>
      <c r="LM24" s="11"/>
      <c r="LN24" s="12">
        <f t="shared" si="315"/>
        <v>0</v>
      </c>
      <c r="LP24" s="1"/>
      <c r="LQ24" s="3"/>
      <c r="LR24" s="12">
        <f t="shared" si="53"/>
        <v>0</v>
      </c>
      <c r="LS24" s="11"/>
      <c r="LT24" s="12">
        <f t="shared" si="316"/>
        <v>0</v>
      </c>
      <c r="LV24" s="1"/>
      <c r="LW24" s="3"/>
      <c r="LX24" s="12">
        <f t="shared" si="54"/>
        <v>0</v>
      </c>
      <c r="LY24" s="11"/>
      <c r="LZ24" s="12">
        <f t="shared" si="317"/>
        <v>0</v>
      </c>
      <c r="MA24" s="25"/>
      <c r="MB24" s="1"/>
      <c r="MC24" s="3"/>
      <c r="MD24" s="12">
        <f t="shared" si="55"/>
        <v>0</v>
      </c>
      <c r="ME24" s="11"/>
      <c r="MF24" s="12">
        <f t="shared" si="318"/>
        <v>0</v>
      </c>
      <c r="MG24" s="25"/>
      <c r="MH24" s="1"/>
      <c r="MI24" s="3"/>
      <c r="MJ24" s="12">
        <f t="shared" si="56"/>
        <v>0</v>
      </c>
      <c r="MK24" s="11"/>
      <c r="ML24" s="12">
        <f t="shared" si="319"/>
        <v>0</v>
      </c>
      <c r="MM24" s="25"/>
      <c r="MO24" s="1"/>
      <c r="MP24" s="3"/>
      <c r="MQ24" s="12">
        <f t="shared" si="57"/>
        <v>0</v>
      </c>
      <c r="MR24" s="11"/>
      <c r="MS24" s="12">
        <f t="shared" si="320"/>
        <v>0</v>
      </c>
      <c r="MU24" s="1"/>
      <c r="MV24" s="3"/>
      <c r="MW24" s="12">
        <f t="shared" si="58"/>
        <v>0</v>
      </c>
      <c r="MX24" s="11"/>
      <c r="MY24" s="12">
        <f t="shared" si="321"/>
        <v>0</v>
      </c>
      <c r="NA24" s="1"/>
      <c r="NB24" s="3"/>
      <c r="NC24" s="12">
        <f t="shared" si="59"/>
        <v>0</v>
      </c>
      <c r="ND24" s="11"/>
      <c r="NE24" s="12">
        <f t="shared" si="322"/>
        <v>0</v>
      </c>
      <c r="NG24" s="1"/>
      <c r="NH24" s="3"/>
      <c r="NI24" s="12">
        <f t="shared" si="60"/>
        <v>0</v>
      </c>
      <c r="NJ24" s="11"/>
      <c r="NK24" s="12">
        <f t="shared" si="323"/>
        <v>0</v>
      </c>
      <c r="NM24" s="1"/>
      <c r="NN24" s="3"/>
      <c r="NO24" s="12">
        <f t="shared" si="61"/>
        <v>0</v>
      </c>
      <c r="NP24" s="11"/>
      <c r="NQ24" s="12">
        <f t="shared" si="324"/>
        <v>0</v>
      </c>
      <c r="NS24" s="1"/>
      <c r="NT24" s="3"/>
      <c r="NU24" s="12">
        <f t="shared" si="62"/>
        <v>0</v>
      </c>
      <c r="NV24" s="11"/>
      <c r="NW24" s="12">
        <f t="shared" si="325"/>
        <v>0</v>
      </c>
      <c r="NY24" s="1"/>
      <c r="NZ24" s="3"/>
      <c r="OA24" s="12">
        <f t="shared" si="63"/>
        <v>0</v>
      </c>
      <c r="OB24" s="11"/>
      <c r="OC24" s="12">
        <f t="shared" si="326"/>
        <v>0</v>
      </c>
      <c r="OD24" s="25"/>
      <c r="OE24" s="1"/>
      <c r="OF24" s="3"/>
      <c r="OG24" s="12">
        <f t="shared" si="64"/>
        <v>0</v>
      </c>
      <c r="OH24" s="11"/>
      <c r="OI24" s="12">
        <f t="shared" si="327"/>
        <v>0</v>
      </c>
      <c r="OJ24" s="25"/>
      <c r="OK24" s="1"/>
      <c r="OL24" s="3"/>
      <c r="OM24" s="12">
        <f t="shared" si="65"/>
        <v>0</v>
      </c>
      <c r="ON24" s="11"/>
      <c r="OO24" s="12">
        <f t="shared" si="328"/>
        <v>0</v>
      </c>
      <c r="OP24" s="25"/>
      <c r="OQ24" s="1"/>
      <c r="OR24" s="3"/>
      <c r="OS24" s="12">
        <f t="shared" si="66"/>
        <v>0</v>
      </c>
      <c r="OT24" s="11"/>
      <c r="OU24" s="12">
        <f t="shared" si="329"/>
        <v>0</v>
      </c>
      <c r="OV24" s="25"/>
      <c r="OW24" s="1"/>
      <c r="OX24" s="3"/>
      <c r="OY24" s="12">
        <f t="shared" si="67"/>
        <v>0</v>
      </c>
      <c r="OZ24" s="11"/>
      <c r="PA24" s="12">
        <f t="shared" si="330"/>
        <v>0</v>
      </c>
      <c r="PB24" s="25"/>
      <c r="PC24" s="1"/>
      <c r="PD24" s="3"/>
      <c r="PE24" s="12">
        <f t="shared" si="68"/>
        <v>0</v>
      </c>
      <c r="PF24" s="11"/>
      <c r="PG24" s="12">
        <f t="shared" si="331"/>
        <v>0</v>
      </c>
      <c r="PH24" s="25"/>
      <c r="PI24" s="1"/>
      <c r="PJ24" s="3"/>
      <c r="PK24" s="12">
        <f t="shared" si="69"/>
        <v>0</v>
      </c>
      <c r="PL24" s="11"/>
      <c r="PM24" s="12">
        <f t="shared" si="332"/>
        <v>0</v>
      </c>
      <c r="PN24" s="25"/>
      <c r="PO24" s="1"/>
      <c r="PP24" s="3"/>
      <c r="PQ24" s="12">
        <f t="shared" si="70"/>
        <v>0</v>
      </c>
      <c r="PR24" s="11"/>
      <c r="PS24" s="12">
        <f t="shared" si="333"/>
        <v>0</v>
      </c>
      <c r="PT24" s="25"/>
      <c r="PU24" s="1"/>
      <c r="PV24" s="3"/>
      <c r="PW24" s="12">
        <f t="shared" si="71"/>
        <v>0</v>
      </c>
      <c r="PX24" s="11"/>
      <c r="PY24" s="12">
        <f t="shared" si="334"/>
        <v>0</v>
      </c>
      <c r="PZ24" s="25"/>
      <c r="QA24" s="1"/>
      <c r="QB24" s="3"/>
      <c r="QC24" s="12">
        <f t="shared" si="72"/>
        <v>0</v>
      </c>
      <c r="QD24" s="11"/>
      <c r="QE24" s="12">
        <f t="shared" si="335"/>
        <v>0</v>
      </c>
      <c r="QF24" s="25"/>
      <c r="QG24" s="1"/>
      <c r="QH24" s="3"/>
      <c r="QI24" s="12">
        <f t="shared" si="73"/>
        <v>0</v>
      </c>
      <c r="QJ24" s="11"/>
      <c r="QK24" s="12">
        <f t="shared" si="336"/>
        <v>0</v>
      </c>
      <c r="QL24" s="25"/>
      <c r="QM24" s="1"/>
      <c r="QN24" s="3"/>
      <c r="QO24" s="12">
        <f t="shared" si="74"/>
        <v>0</v>
      </c>
      <c r="QP24" s="11"/>
      <c r="QQ24" s="12">
        <f t="shared" si="337"/>
        <v>0</v>
      </c>
      <c r="QR24" s="25"/>
      <c r="QS24" s="1"/>
      <c r="QT24" s="3"/>
      <c r="QU24" s="12">
        <f t="shared" si="75"/>
        <v>0</v>
      </c>
      <c r="QV24" s="11"/>
      <c r="QW24" s="12">
        <f t="shared" si="338"/>
        <v>0</v>
      </c>
      <c r="QX24" s="25"/>
      <c r="QY24" s="1"/>
      <c r="QZ24" s="3"/>
      <c r="RA24" s="12">
        <f t="shared" si="76"/>
        <v>0</v>
      </c>
      <c r="RB24" s="11"/>
      <c r="RC24" s="12">
        <f t="shared" si="339"/>
        <v>0</v>
      </c>
      <c r="RD24" s="25"/>
      <c r="RE24" s="1"/>
      <c r="RF24" s="3"/>
      <c r="RG24" s="12">
        <f t="shared" si="77"/>
        <v>0</v>
      </c>
      <c r="RH24" s="11"/>
      <c r="RI24" s="12">
        <f t="shared" si="340"/>
        <v>0</v>
      </c>
      <c r="RJ24" s="25"/>
      <c r="RK24" s="1"/>
      <c r="RL24" s="3"/>
      <c r="RM24" s="12">
        <f t="shared" si="78"/>
        <v>0</v>
      </c>
      <c r="RN24" s="11"/>
      <c r="RO24" s="12">
        <f t="shared" si="341"/>
        <v>0</v>
      </c>
      <c r="RP24" s="25"/>
      <c r="RQ24" s="1"/>
      <c r="RR24" s="3"/>
      <c r="RS24" s="12">
        <f t="shared" si="261"/>
        <v>0</v>
      </c>
      <c r="RT24" s="11"/>
      <c r="RU24" s="12">
        <f t="shared" si="342"/>
        <v>0</v>
      </c>
      <c r="RV24" s="25"/>
      <c r="RW24" s="1"/>
      <c r="RX24" s="3"/>
      <c r="RY24" s="12">
        <f t="shared" si="80"/>
        <v>0</v>
      </c>
      <c r="RZ24" s="11"/>
      <c r="SA24" s="12">
        <f t="shared" si="343"/>
        <v>0</v>
      </c>
      <c r="SB24" s="25"/>
      <c r="SC24" s="1"/>
      <c r="SD24" s="3"/>
      <c r="SE24" s="12">
        <f t="shared" si="81"/>
        <v>0</v>
      </c>
      <c r="SF24" s="11"/>
      <c r="SG24" s="12">
        <f t="shared" si="344"/>
        <v>0</v>
      </c>
      <c r="SH24" s="25"/>
      <c r="SI24" s="1"/>
      <c r="SJ24" s="3"/>
      <c r="SK24" s="12">
        <f t="shared" si="82"/>
        <v>0</v>
      </c>
      <c r="SL24" s="11"/>
      <c r="SM24" s="12">
        <f t="shared" si="345"/>
        <v>0</v>
      </c>
      <c r="SN24" s="25"/>
      <c r="SO24" s="1"/>
      <c r="SP24" s="3"/>
      <c r="SQ24" s="12">
        <f t="shared" si="83"/>
        <v>0</v>
      </c>
      <c r="SR24" s="11"/>
      <c r="SS24" s="12">
        <f t="shared" si="346"/>
        <v>0</v>
      </c>
      <c r="ST24" s="25"/>
      <c r="SV24" s="1"/>
      <c r="SW24" s="3"/>
      <c r="SX24" s="12">
        <f t="shared" si="84"/>
        <v>0</v>
      </c>
      <c r="SY24" s="11"/>
      <c r="SZ24" s="12">
        <f t="shared" si="347"/>
        <v>0</v>
      </c>
      <c r="TB24" s="1"/>
      <c r="TC24" s="3"/>
      <c r="TD24" s="12">
        <f t="shared" si="85"/>
        <v>0</v>
      </c>
      <c r="TE24" s="11"/>
      <c r="TF24" s="12">
        <f t="shared" si="348"/>
        <v>0</v>
      </c>
      <c r="TH24" s="1"/>
      <c r="TI24" s="3"/>
      <c r="TJ24" s="12">
        <f t="shared" si="86"/>
        <v>0</v>
      </c>
      <c r="TK24" s="11"/>
      <c r="TL24" s="12">
        <f t="shared" si="349"/>
        <v>0</v>
      </c>
      <c r="TN24" s="1"/>
      <c r="TO24" s="3"/>
      <c r="TP24" s="12">
        <f t="shared" si="87"/>
        <v>0</v>
      </c>
      <c r="TQ24" s="11"/>
      <c r="TR24" s="12">
        <f t="shared" si="350"/>
        <v>0</v>
      </c>
      <c r="TT24" s="1"/>
      <c r="TU24" s="3"/>
      <c r="TV24" s="12">
        <f t="shared" si="88"/>
        <v>0</v>
      </c>
      <c r="TW24" s="11"/>
      <c r="TX24" s="12">
        <f t="shared" si="351"/>
        <v>0</v>
      </c>
      <c r="TZ24" s="1"/>
      <c r="UA24" s="3"/>
      <c r="UB24" s="12">
        <f t="shared" si="89"/>
        <v>0</v>
      </c>
      <c r="UC24" s="11"/>
      <c r="UD24" s="12">
        <f t="shared" si="352"/>
        <v>0</v>
      </c>
      <c r="UF24" s="1"/>
      <c r="UG24" s="3"/>
      <c r="UH24" s="12">
        <f t="shared" si="90"/>
        <v>0</v>
      </c>
      <c r="UI24" s="11"/>
      <c r="UJ24" s="12">
        <f t="shared" si="353"/>
        <v>0</v>
      </c>
      <c r="UK24" s="25"/>
      <c r="UL24" s="1"/>
      <c r="UM24" s="3"/>
      <c r="UN24" s="12">
        <f t="shared" si="91"/>
        <v>0</v>
      </c>
      <c r="UO24" s="11"/>
      <c r="UP24" s="12">
        <f t="shared" si="354"/>
        <v>0</v>
      </c>
      <c r="UQ24" s="25"/>
      <c r="UR24" s="1"/>
      <c r="US24" s="3"/>
      <c r="UT24" s="12">
        <f t="shared" si="92"/>
        <v>0</v>
      </c>
      <c r="UU24" s="11"/>
      <c r="UV24" s="12">
        <f t="shared" si="355"/>
        <v>0</v>
      </c>
      <c r="UW24" s="25"/>
      <c r="UX24" s="1"/>
      <c r="UY24" s="3"/>
      <c r="UZ24" s="12">
        <f t="shared" si="93"/>
        <v>0</v>
      </c>
      <c r="VA24" s="11"/>
      <c r="VB24" s="12">
        <f t="shared" si="356"/>
        <v>0</v>
      </c>
      <c r="VC24" s="25"/>
      <c r="VE24" s="1"/>
      <c r="VF24" s="3"/>
      <c r="VG24" s="12">
        <f t="shared" si="94"/>
        <v>0</v>
      </c>
      <c r="VH24" s="11"/>
      <c r="VI24" s="12">
        <f t="shared" si="357"/>
        <v>0</v>
      </c>
      <c r="VK24" s="1"/>
      <c r="VL24" s="3"/>
      <c r="VM24" s="12">
        <f t="shared" si="95"/>
        <v>0</v>
      </c>
      <c r="VN24" s="11"/>
      <c r="VO24" s="12">
        <f t="shared" si="358"/>
        <v>0</v>
      </c>
      <c r="VQ24" s="1"/>
      <c r="VR24" s="3"/>
      <c r="VS24" s="12">
        <f t="shared" si="96"/>
        <v>0</v>
      </c>
      <c r="VT24" s="11"/>
      <c r="VU24" s="12">
        <f t="shared" si="359"/>
        <v>0</v>
      </c>
      <c r="VW24" s="1"/>
      <c r="VX24" s="3"/>
      <c r="VY24" s="12">
        <f t="shared" si="97"/>
        <v>0</v>
      </c>
      <c r="VZ24" s="11"/>
      <c r="WA24" s="12">
        <f t="shared" si="360"/>
        <v>0</v>
      </c>
      <c r="WC24" s="1"/>
      <c r="WD24" s="3"/>
      <c r="WE24" s="12">
        <f t="shared" si="98"/>
        <v>0</v>
      </c>
      <c r="WF24" s="11"/>
      <c r="WG24" s="12">
        <f t="shared" si="361"/>
        <v>0</v>
      </c>
      <c r="WI24" s="1"/>
      <c r="WJ24" s="3"/>
      <c r="WK24" s="12">
        <f t="shared" si="99"/>
        <v>0</v>
      </c>
      <c r="WL24" s="11"/>
      <c r="WM24" s="12">
        <f t="shared" si="362"/>
        <v>0</v>
      </c>
      <c r="WO24" s="1"/>
      <c r="WP24" s="3"/>
      <c r="WQ24" s="12">
        <f t="shared" si="100"/>
        <v>0</v>
      </c>
      <c r="WR24" s="11"/>
      <c r="WS24" s="12">
        <f t="shared" si="363"/>
        <v>0</v>
      </c>
      <c r="WU24" s="1"/>
      <c r="WV24" s="3"/>
      <c r="WW24" s="12">
        <f t="shared" si="101"/>
        <v>0</v>
      </c>
      <c r="WX24" s="11"/>
      <c r="WY24" s="12">
        <f t="shared" si="364"/>
        <v>0</v>
      </c>
      <c r="XA24" s="1"/>
      <c r="XB24" s="3"/>
      <c r="XC24" s="12">
        <f t="shared" si="102"/>
        <v>0</v>
      </c>
      <c r="XD24" s="11"/>
      <c r="XE24" s="12">
        <f t="shared" si="365"/>
        <v>0</v>
      </c>
      <c r="XG24" s="1"/>
      <c r="XH24" s="3"/>
      <c r="XI24" s="12">
        <f t="shared" si="103"/>
        <v>0</v>
      </c>
      <c r="XJ24" s="11"/>
      <c r="XK24" s="12">
        <f t="shared" si="366"/>
        <v>0</v>
      </c>
      <c r="XM24" s="1"/>
      <c r="XN24" s="3"/>
      <c r="XO24" s="12">
        <f t="shared" si="104"/>
        <v>0</v>
      </c>
      <c r="XP24" s="11"/>
      <c r="XQ24" s="12">
        <f t="shared" si="367"/>
        <v>0</v>
      </c>
      <c r="XS24" s="1"/>
      <c r="XT24" s="3"/>
      <c r="XU24" s="12">
        <f t="shared" si="105"/>
        <v>0</v>
      </c>
      <c r="XV24" s="11"/>
      <c r="XW24" s="12">
        <f t="shared" si="368"/>
        <v>0</v>
      </c>
      <c r="XY24" s="1"/>
      <c r="XZ24" s="3"/>
      <c r="YA24" s="12">
        <f t="shared" si="106"/>
        <v>0</v>
      </c>
      <c r="YB24" s="11"/>
      <c r="YC24" s="12">
        <f t="shared" si="369"/>
        <v>0</v>
      </c>
      <c r="YE24" s="1"/>
      <c r="YF24" s="3"/>
      <c r="YG24" s="12">
        <f t="shared" si="107"/>
        <v>0</v>
      </c>
      <c r="YH24" s="11"/>
      <c r="YI24" s="12">
        <f t="shared" si="370"/>
        <v>0</v>
      </c>
      <c r="YK24" s="1"/>
      <c r="YL24" s="3"/>
      <c r="YM24" s="12">
        <f t="shared" si="108"/>
        <v>0</v>
      </c>
      <c r="YN24" s="11"/>
      <c r="YO24" s="12">
        <f t="shared" si="371"/>
        <v>0</v>
      </c>
      <c r="YQ24" s="1"/>
      <c r="YR24" s="3"/>
      <c r="YS24" s="12">
        <f t="shared" si="109"/>
        <v>0</v>
      </c>
      <c r="YT24" s="11"/>
      <c r="YU24" s="12">
        <f t="shared" si="372"/>
        <v>0</v>
      </c>
      <c r="YW24" s="1"/>
      <c r="YX24" s="3"/>
      <c r="YY24" s="12">
        <f t="shared" si="110"/>
        <v>0</v>
      </c>
      <c r="YZ24" s="11"/>
      <c r="ZA24" s="12">
        <f t="shared" si="373"/>
        <v>0</v>
      </c>
      <c r="ZC24" s="1"/>
      <c r="ZD24" s="3"/>
      <c r="ZE24" s="12">
        <f t="shared" si="111"/>
        <v>0</v>
      </c>
      <c r="ZF24" s="11"/>
      <c r="ZG24" s="12">
        <f t="shared" si="374"/>
        <v>0</v>
      </c>
      <c r="ZI24" s="1"/>
      <c r="ZJ24" s="3"/>
      <c r="ZK24" s="12">
        <f t="shared" si="112"/>
        <v>0</v>
      </c>
      <c r="ZL24" s="11"/>
      <c r="ZM24" s="12">
        <f t="shared" si="375"/>
        <v>0</v>
      </c>
      <c r="ZO24" s="1"/>
      <c r="ZP24" s="3"/>
      <c r="ZQ24" s="12">
        <f t="shared" si="113"/>
        <v>0</v>
      </c>
      <c r="ZR24" s="11"/>
      <c r="ZS24" s="12">
        <f t="shared" si="376"/>
        <v>0</v>
      </c>
      <c r="ZU24" s="1"/>
      <c r="ZV24" s="3"/>
      <c r="ZW24" s="12">
        <f t="shared" si="114"/>
        <v>0</v>
      </c>
      <c r="ZX24" s="11"/>
      <c r="ZY24" s="12">
        <f t="shared" si="377"/>
        <v>0</v>
      </c>
      <c r="AAA24" s="1"/>
      <c r="AAB24" s="3"/>
      <c r="AAC24" s="12">
        <f t="shared" si="115"/>
        <v>0</v>
      </c>
      <c r="AAD24" s="11"/>
      <c r="AAE24" s="12">
        <f t="shared" si="378"/>
        <v>0</v>
      </c>
      <c r="AAG24" s="1"/>
      <c r="AAH24" s="3"/>
      <c r="AAI24" s="12">
        <f t="shared" si="116"/>
        <v>0</v>
      </c>
      <c r="AAJ24" s="11"/>
      <c r="AAK24" s="12">
        <f t="shared" si="379"/>
        <v>0</v>
      </c>
      <c r="AAM24" s="1"/>
      <c r="AAN24" s="3"/>
      <c r="AAO24" s="12">
        <f t="shared" si="117"/>
        <v>0</v>
      </c>
      <c r="AAP24" s="11"/>
      <c r="AAQ24" s="12">
        <f t="shared" si="380"/>
        <v>0</v>
      </c>
      <c r="AAS24" s="1"/>
      <c r="AAT24" s="3"/>
      <c r="AAU24" s="12">
        <f t="shared" si="118"/>
        <v>0</v>
      </c>
      <c r="AAV24" s="11"/>
      <c r="AAW24" s="12">
        <f t="shared" si="381"/>
        <v>0</v>
      </c>
      <c r="AAY24" s="1"/>
      <c r="AAZ24" s="3"/>
      <c r="ABA24" s="12">
        <f t="shared" si="119"/>
        <v>0</v>
      </c>
      <c r="ABB24" s="11"/>
      <c r="ABC24" s="12">
        <f t="shared" si="382"/>
        <v>0</v>
      </c>
      <c r="ABE24" s="1"/>
      <c r="ABF24" s="3"/>
      <c r="ABG24" s="12">
        <f t="shared" si="120"/>
        <v>0</v>
      </c>
      <c r="ABH24" s="11"/>
      <c r="ABI24" s="12">
        <f t="shared" si="383"/>
        <v>0</v>
      </c>
      <c r="ABK24" s="1"/>
      <c r="ABL24" s="3"/>
      <c r="ABM24" s="12">
        <f t="shared" si="121"/>
        <v>0</v>
      </c>
      <c r="ABN24" s="11"/>
      <c r="ABO24" s="12">
        <f t="shared" si="384"/>
        <v>0</v>
      </c>
      <c r="ABQ24" s="1"/>
      <c r="ABR24" s="3"/>
      <c r="ABS24" s="12">
        <f t="shared" si="122"/>
        <v>0</v>
      </c>
      <c r="ABT24" s="11"/>
      <c r="ABU24" s="12">
        <f t="shared" si="385"/>
        <v>0</v>
      </c>
      <c r="ABW24" s="1"/>
      <c r="ABX24" s="3"/>
      <c r="ABY24" s="12">
        <f t="shared" si="123"/>
        <v>0</v>
      </c>
      <c r="ABZ24" s="11"/>
      <c r="ACA24" s="12">
        <f t="shared" si="386"/>
        <v>0</v>
      </c>
      <c r="ACC24" s="1"/>
      <c r="ACD24" s="3"/>
      <c r="ACE24" s="12">
        <f t="shared" si="124"/>
        <v>0</v>
      </c>
      <c r="ACF24" s="11"/>
      <c r="ACG24" s="12">
        <f t="shared" si="387"/>
        <v>0</v>
      </c>
      <c r="ACI24" s="1"/>
      <c r="ACJ24" s="3"/>
      <c r="ACK24" s="12">
        <f t="shared" si="125"/>
        <v>0</v>
      </c>
      <c r="ACL24" s="11"/>
      <c r="ACM24" s="12">
        <f t="shared" si="388"/>
        <v>0</v>
      </c>
      <c r="ACO24" s="1"/>
      <c r="ACP24" s="3"/>
      <c r="ACQ24" s="12">
        <f t="shared" si="126"/>
        <v>0</v>
      </c>
      <c r="ACR24" s="11"/>
      <c r="ACS24" s="12">
        <f t="shared" si="389"/>
        <v>0</v>
      </c>
      <c r="ACU24" s="1"/>
      <c r="ACV24" s="3"/>
      <c r="ACW24" s="12">
        <f t="shared" si="127"/>
        <v>0</v>
      </c>
      <c r="ACX24" s="11"/>
      <c r="ACY24" s="12">
        <f t="shared" si="390"/>
        <v>0</v>
      </c>
      <c r="ADA24" s="1"/>
      <c r="ADB24" s="3"/>
      <c r="ADC24" s="12">
        <f t="shared" si="128"/>
        <v>0</v>
      </c>
      <c r="ADD24" s="11"/>
      <c r="ADE24" s="12">
        <f t="shared" si="391"/>
        <v>0</v>
      </c>
      <c r="ADG24" s="1"/>
      <c r="ADH24" s="3"/>
      <c r="ADI24" s="12">
        <f t="shared" si="129"/>
        <v>0</v>
      </c>
      <c r="ADJ24" s="11"/>
      <c r="ADK24" s="12">
        <f t="shared" si="392"/>
        <v>0</v>
      </c>
    </row>
    <row r="25" spans="1:791" x14ac:dyDescent="0.25">
      <c r="A25" s="25"/>
      <c r="B25" s="1"/>
      <c r="C25" s="3"/>
      <c r="D25" s="12">
        <f t="shared" si="395"/>
        <v>0</v>
      </c>
      <c r="E25" s="11"/>
      <c r="F25" s="12">
        <f t="shared" si="131"/>
        <v>0</v>
      </c>
      <c r="G25" s="25"/>
      <c r="H25" s="1"/>
      <c r="I25" s="3"/>
      <c r="J25" s="12">
        <f t="shared" si="394"/>
        <v>0</v>
      </c>
      <c r="K25" s="11"/>
      <c r="L25" s="12">
        <f t="shared" si="132"/>
        <v>0</v>
      </c>
      <c r="M25" s="25"/>
      <c r="N25" s="1"/>
      <c r="O25" s="3"/>
      <c r="P25" s="12">
        <f t="shared" si="1"/>
        <v>0</v>
      </c>
      <c r="Q25" s="11"/>
      <c r="R25" s="12">
        <f t="shared" si="264"/>
        <v>0</v>
      </c>
      <c r="S25" s="25"/>
      <c r="T25" s="1"/>
      <c r="U25" s="3"/>
      <c r="V25" s="12">
        <f t="shared" si="2"/>
        <v>0</v>
      </c>
      <c r="W25" s="11"/>
      <c r="X25" s="12">
        <f t="shared" si="265"/>
        <v>0</v>
      </c>
      <c r="Y25" s="25"/>
      <c r="Z25" s="1"/>
      <c r="AA25" s="3"/>
      <c r="AB25" s="12">
        <f t="shared" si="3"/>
        <v>0</v>
      </c>
      <c r="AC25" s="11"/>
      <c r="AD25" s="12">
        <f t="shared" si="266"/>
        <v>0</v>
      </c>
      <c r="AE25" s="25"/>
      <c r="AF25" s="1"/>
      <c r="AG25" s="3"/>
      <c r="AH25" s="12">
        <f t="shared" si="4"/>
        <v>0</v>
      </c>
      <c r="AI25" s="11"/>
      <c r="AJ25" s="12">
        <f t="shared" si="267"/>
        <v>0</v>
      </c>
      <c r="AK25" s="25"/>
      <c r="AL25" s="1"/>
      <c r="AM25" s="3"/>
      <c r="AN25" s="12">
        <f t="shared" si="5"/>
        <v>0</v>
      </c>
      <c r="AO25" s="11"/>
      <c r="AP25" s="12">
        <f t="shared" si="268"/>
        <v>0</v>
      </c>
      <c r="AQ25" s="25"/>
      <c r="AR25" s="1"/>
      <c r="AS25" s="3"/>
      <c r="AT25" s="12">
        <f t="shared" si="6"/>
        <v>0</v>
      </c>
      <c r="AU25" s="11"/>
      <c r="AV25" s="12">
        <f t="shared" si="269"/>
        <v>0</v>
      </c>
      <c r="AW25" s="25"/>
      <c r="AX25" s="1"/>
      <c r="AY25" s="3"/>
      <c r="AZ25" s="12">
        <f t="shared" si="7"/>
        <v>0</v>
      </c>
      <c r="BA25" s="11"/>
      <c r="BB25" s="12">
        <f t="shared" si="270"/>
        <v>0</v>
      </c>
      <c r="BC25" s="25"/>
      <c r="BD25" s="1"/>
      <c r="BE25" s="3"/>
      <c r="BF25" s="12">
        <f t="shared" si="8"/>
        <v>0</v>
      </c>
      <c r="BG25" s="11"/>
      <c r="BH25" s="12">
        <f t="shared" si="271"/>
        <v>0</v>
      </c>
      <c r="BI25" s="25"/>
      <c r="BJ25" s="1"/>
      <c r="BK25" s="3"/>
      <c r="BL25" s="12">
        <f t="shared" si="9"/>
        <v>0</v>
      </c>
      <c r="BM25" s="11"/>
      <c r="BN25" s="12">
        <f t="shared" si="272"/>
        <v>0</v>
      </c>
      <c r="BO25" s="25"/>
      <c r="BP25" s="1"/>
      <c r="BQ25" s="3"/>
      <c r="BR25" s="12">
        <f t="shared" si="10"/>
        <v>0</v>
      </c>
      <c r="BS25" s="11"/>
      <c r="BT25" s="12">
        <f t="shared" si="273"/>
        <v>0</v>
      </c>
      <c r="BU25" s="25"/>
      <c r="BV25" s="1"/>
      <c r="BW25" s="3"/>
      <c r="BX25" s="12">
        <f t="shared" si="11"/>
        <v>0</v>
      </c>
      <c r="BY25" s="11"/>
      <c r="BZ25" s="12">
        <f t="shared" si="274"/>
        <v>0</v>
      </c>
      <c r="CA25" s="25"/>
      <c r="CB25" s="1"/>
      <c r="CC25" s="3"/>
      <c r="CD25" s="12">
        <f t="shared" si="12"/>
        <v>0</v>
      </c>
      <c r="CE25" s="11"/>
      <c r="CF25" s="12">
        <f t="shared" si="275"/>
        <v>0</v>
      </c>
      <c r="CG25" s="25"/>
      <c r="CH25" s="1"/>
      <c r="CI25" s="3"/>
      <c r="CJ25" s="12">
        <f t="shared" si="13"/>
        <v>0</v>
      </c>
      <c r="CK25" s="11"/>
      <c r="CL25" s="12">
        <f t="shared" si="276"/>
        <v>0</v>
      </c>
      <c r="CM25" s="25"/>
      <c r="CN25" s="1"/>
      <c r="CO25" s="3"/>
      <c r="CP25" s="12">
        <f t="shared" si="14"/>
        <v>0</v>
      </c>
      <c r="CQ25" s="11"/>
      <c r="CR25" s="12">
        <f t="shared" si="277"/>
        <v>0</v>
      </c>
      <c r="CS25" s="25"/>
      <c r="CT25" s="1"/>
      <c r="CU25" s="3"/>
      <c r="CV25" s="12">
        <f t="shared" si="15"/>
        <v>0</v>
      </c>
      <c r="CW25" s="11"/>
      <c r="CX25" s="12">
        <f t="shared" si="278"/>
        <v>0</v>
      </c>
      <c r="CY25" s="25"/>
      <c r="CZ25" s="1"/>
      <c r="DA25" s="3"/>
      <c r="DB25" s="12">
        <f t="shared" si="16"/>
        <v>0</v>
      </c>
      <c r="DC25" s="11"/>
      <c r="DD25" s="12">
        <f t="shared" si="279"/>
        <v>0</v>
      </c>
      <c r="DE25" s="25"/>
      <c r="DF25" s="1"/>
      <c r="DG25" s="3"/>
      <c r="DH25" s="12">
        <f t="shared" si="17"/>
        <v>0</v>
      </c>
      <c r="DI25" s="11"/>
      <c r="DJ25" s="12">
        <f t="shared" si="280"/>
        <v>0</v>
      </c>
      <c r="DK25" s="25"/>
      <c r="DL25" s="1"/>
      <c r="DM25" s="3"/>
      <c r="DN25" s="12">
        <f t="shared" si="18"/>
        <v>0</v>
      </c>
      <c r="DO25" s="11"/>
      <c r="DP25" s="12">
        <f t="shared" si="281"/>
        <v>0</v>
      </c>
      <c r="DQ25" s="25"/>
      <c r="DR25" s="1"/>
      <c r="DS25" s="3"/>
      <c r="DT25" s="12">
        <f t="shared" si="19"/>
        <v>0</v>
      </c>
      <c r="DU25" s="11"/>
      <c r="DV25" s="12">
        <f t="shared" si="282"/>
        <v>0</v>
      </c>
      <c r="DW25" s="25"/>
      <c r="DX25" s="1"/>
      <c r="DY25" s="3"/>
      <c r="DZ25" s="12">
        <f t="shared" si="20"/>
        <v>0</v>
      </c>
      <c r="EA25" s="11"/>
      <c r="EB25" s="12">
        <f t="shared" si="283"/>
        <v>0</v>
      </c>
      <c r="EC25" s="25"/>
      <c r="EE25" s="1"/>
      <c r="EF25" s="3"/>
      <c r="EG25" s="12">
        <f t="shared" si="21"/>
        <v>0</v>
      </c>
      <c r="EH25" s="11"/>
      <c r="EI25" s="12">
        <f t="shared" si="284"/>
        <v>0</v>
      </c>
      <c r="EK25" s="1"/>
      <c r="EL25" s="3"/>
      <c r="EM25" s="12">
        <f t="shared" si="22"/>
        <v>0</v>
      </c>
      <c r="EN25" s="11"/>
      <c r="EO25" s="12">
        <f t="shared" si="285"/>
        <v>0</v>
      </c>
      <c r="EQ25" s="1"/>
      <c r="ER25" s="3"/>
      <c r="ES25" s="12">
        <f t="shared" si="23"/>
        <v>0</v>
      </c>
      <c r="ET25" s="11"/>
      <c r="EU25" s="12">
        <f t="shared" si="286"/>
        <v>0</v>
      </c>
      <c r="EW25" s="1"/>
      <c r="EX25" s="3"/>
      <c r="EY25" s="12">
        <f t="shared" si="24"/>
        <v>0</v>
      </c>
      <c r="EZ25" s="11"/>
      <c r="FA25" s="12">
        <f t="shared" si="287"/>
        <v>0</v>
      </c>
      <c r="FC25" s="1"/>
      <c r="FD25" s="3"/>
      <c r="FE25" s="12">
        <f t="shared" si="25"/>
        <v>0</v>
      </c>
      <c r="FF25" s="11"/>
      <c r="FG25" s="12">
        <f t="shared" si="288"/>
        <v>0</v>
      </c>
      <c r="FI25" s="1"/>
      <c r="FJ25" s="3"/>
      <c r="FK25" s="12">
        <f t="shared" si="26"/>
        <v>0</v>
      </c>
      <c r="FL25" s="11"/>
      <c r="FM25" s="12">
        <f t="shared" si="289"/>
        <v>0</v>
      </c>
      <c r="FO25" s="1"/>
      <c r="FP25" s="3"/>
      <c r="FQ25" s="12">
        <f t="shared" si="27"/>
        <v>0</v>
      </c>
      <c r="FR25" s="11"/>
      <c r="FS25" s="12">
        <f t="shared" si="290"/>
        <v>0</v>
      </c>
      <c r="FT25" s="25"/>
      <c r="FU25" s="1"/>
      <c r="FV25" s="3"/>
      <c r="FW25" s="12">
        <f t="shared" si="28"/>
        <v>0</v>
      </c>
      <c r="FX25" s="11"/>
      <c r="FY25" s="12">
        <f t="shared" si="291"/>
        <v>0</v>
      </c>
      <c r="FZ25" s="25"/>
      <c r="GA25" s="1"/>
      <c r="GB25" s="3"/>
      <c r="GC25" s="12">
        <f t="shared" si="29"/>
        <v>0</v>
      </c>
      <c r="GD25" s="11"/>
      <c r="GE25" s="12">
        <f t="shared" si="292"/>
        <v>0</v>
      </c>
      <c r="GF25" s="25"/>
      <c r="GG25" s="1"/>
      <c r="GH25" s="3"/>
      <c r="GI25" s="12">
        <f t="shared" si="30"/>
        <v>0</v>
      </c>
      <c r="GJ25" s="11"/>
      <c r="GK25" s="12">
        <f t="shared" si="293"/>
        <v>0</v>
      </c>
      <c r="GL25" s="25"/>
      <c r="GM25" s="1"/>
      <c r="GN25" s="3"/>
      <c r="GO25" s="12">
        <f t="shared" si="31"/>
        <v>0</v>
      </c>
      <c r="GP25" s="11"/>
      <c r="GQ25" s="12">
        <f t="shared" si="294"/>
        <v>0</v>
      </c>
      <c r="GR25" s="25"/>
      <c r="GS25" s="1"/>
      <c r="GT25" s="3"/>
      <c r="GU25" s="12">
        <f t="shared" si="32"/>
        <v>0</v>
      </c>
      <c r="GV25" s="11"/>
      <c r="GW25" s="12">
        <f t="shared" si="295"/>
        <v>0</v>
      </c>
      <c r="GX25" s="25"/>
      <c r="GY25" s="1"/>
      <c r="GZ25" s="3"/>
      <c r="HA25" s="12">
        <f t="shared" si="33"/>
        <v>0</v>
      </c>
      <c r="HB25" s="11"/>
      <c r="HC25" s="12">
        <f t="shared" si="296"/>
        <v>0</v>
      </c>
      <c r="HD25" s="25"/>
      <c r="HE25" s="1"/>
      <c r="HF25" s="3"/>
      <c r="HG25" s="12">
        <f t="shared" si="34"/>
        <v>0</v>
      </c>
      <c r="HH25" s="11"/>
      <c r="HI25" s="12">
        <f t="shared" si="297"/>
        <v>0</v>
      </c>
      <c r="HJ25" s="25"/>
      <c r="HK25" s="1"/>
      <c r="HL25" s="3"/>
      <c r="HM25" s="12">
        <f t="shared" si="35"/>
        <v>0</v>
      </c>
      <c r="HN25" s="11"/>
      <c r="HO25" s="12">
        <f t="shared" si="298"/>
        <v>0</v>
      </c>
      <c r="HP25" s="25"/>
      <c r="HQ25" s="1"/>
      <c r="HR25" s="3"/>
      <c r="HS25" s="12">
        <f t="shared" si="36"/>
        <v>0</v>
      </c>
      <c r="HT25" s="11"/>
      <c r="HU25" s="12">
        <f t="shared" si="299"/>
        <v>0</v>
      </c>
      <c r="HV25" s="25"/>
      <c r="HW25" s="1"/>
      <c r="HX25" s="3"/>
      <c r="HY25" s="12">
        <f t="shared" si="37"/>
        <v>0</v>
      </c>
      <c r="HZ25" s="11"/>
      <c r="IA25" s="12">
        <f t="shared" si="300"/>
        <v>0</v>
      </c>
      <c r="IB25" s="25"/>
      <c r="IC25" s="1"/>
      <c r="ID25" s="3"/>
      <c r="IE25" s="12">
        <f t="shared" si="38"/>
        <v>0</v>
      </c>
      <c r="IF25" s="11"/>
      <c r="IG25" s="12">
        <f t="shared" si="301"/>
        <v>0</v>
      </c>
      <c r="IH25" s="25"/>
      <c r="II25" s="1"/>
      <c r="IJ25" s="3"/>
      <c r="IK25" s="12">
        <f t="shared" si="39"/>
        <v>0</v>
      </c>
      <c r="IL25" s="11"/>
      <c r="IM25" s="12">
        <f t="shared" si="302"/>
        <v>0</v>
      </c>
      <c r="IN25" s="25"/>
      <c r="IO25" s="1"/>
      <c r="IP25" s="3"/>
      <c r="IQ25" s="12">
        <f t="shared" si="40"/>
        <v>0</v>
      </c>
      <c r="IR25" s="11"/>
      <c r="IS25" s="12">
        <f t="shared" si="303"/>
        <v>0</v>
      </c>
      <c r="IT25" s="25"/>
      <c r="IU25" s="1"/>
      <c r="IV25" s="3"/>
      <c r="IW25" s="12">
        <f t="shared" si="41"/>
        <v>0</v>
      </c>
      <c r="IX25" s="11"/>
      <c r="IY25" s="12">
        <f t="shared" si="304"/>
        <v>0</v>
      </c>
      <c r="IZ25" s="25"/>
      <c r="JA25" s="1"/>
      <c r="JB25" s="3"/>
      <c r="JC25" s="12">
        <f t="shared" si="42"/>
        <v>0</v>
      </c>
      <c r="JD25" s="11"/>
      <c r="JE25" s="12">
        <f t="shared" si="305"/>
        <v>0</v>
      </c>
      <c r="JF25" s="25"/>
      <c r="JG25" s="1"/>
      <c r="JH25" s="3"/>
      <c r="JI25" s="12">
        <f t="shared" si="257"/>
        <v>0</v>
      </c>
      <c r="JJ25" s="11"/>
      <c r="JK25" s="12">
        <f t="shared" si="306"/>
        <v>0</v>
      </c>
      <c r="JL25" s="25"/>
      <c r="JM25" s="1"/>
      <c r="JN25" s="3"/>
      <c r="JO25" s="12">
        <f t="shared" si="44"/>
        <v>0</v>
      </c>
      <c r="JP25" s="11"/>
      <c r="JQ25" s="12">
        <f t="shared" si="307"/>
        <v>0</v>
      </c>
      <c r="JR25" s="25"/>
      <c r="JS25" s="1"/>
      <c r="JT25" s="3"/>
      <c r="JU25" s="12">
        <f t="shared" si="45"/>
        <v>0</v>
      </c>
      <c r="JV25" s="11"/>
      <c r="JW25" s="12">
        <f t="shared" si="308"/>
        <v>0</v>
      </c>
      <c r="JX25" s="25"/>
      <c r="JY25" s="1"/>
      <c r="JZ25" s="3"/>
      <c r="KA25" s="12">
        <f t="shared" si="46"/>
        <v>0</v>
      </c>
      <c r="KB25" s="11"/>
      <c r="KC25" s="12">
        <f t="shared" si="309"/>
        <v>0</v>
      </c>
      <c r="KD25" s="25"/>
      <c r="KE25" s="1"/>
      <c r="KF25" s="3"/>
      <c r="KG25" s="12">
        <f t="shared" si="47"/>
        <v>0</v>
      </c>
      <c r="KH25" s="11"/>
      <c r="KI25" s="12">
        <f t="shared" si="310"/>
        <v>0</v>
      </c>
      <c r="KJ25" s="25"/>
      <c r="KL25" s="1"/>
      <c r="KM25" s="3"/>
      <c r="KN25" s="12">
        <f t="shared" si="48"/>
        <v>0</v>
      </c>
      <c r="KO25" s="11"/>
      <c r="KP25" s="12">
        <f t="shared" si="311"/>
        <v>0</v>
      </c>
      <c r="KR25" s="1"/>
      <c r="KS25" s="3"/>
      <c r="KT25" s="12">
        <f t="shared" si="49"/>
        <v>0</v>
      </c>
      <c r="KU25" s="11"/>
      <c r="KV25" s="12">
        <f t="shared" si="312"/>
        <v>0</v>
      </c>
      <c r="KX25" s="1"/>
      <c r="KY25" s="3"/>
      <c r="KZ25" s="12">
        <f t="shared" si="50"/>
        <v>0</v>
      </c>
      <c r="LA25" s="11"/>
      <c r="LB25" s="12">
        <f t="shared" si="313"/>
        <v>0</v>
      </c>
      <c r="LD25" s="1"/>
      <c r="LE25" s="3"/>
      <c r="LF25" s="12">
        <f t="shared" si="51"/>
        <v>0</v>
      </c>
      <c r="LG25" s="11"/>
      <c r="LH25" s="12">
        <f t="shared" si="314"/>
        <v>0</v>
      </c>
      <c r="LJ25" s="1"/>
      <c r="LK25" s="3"/>
      <c r="LL25" s="12">
        <f t="shared" si="52"/>
        <v>0</v>
      </c>
      <c r="LM25" s="11"/>
      <c r="LN25" s="12">
        <f t="shared" si="315"/>
        <v>0</v>
      </c>
      <c r="LP25" s="1"/>
      <c r="LQ25" s="3"/>
      <c r="LR25" s="12">
        <f t="shared" si="53"/>
        <v>0</v>
      </c>
      <c r="LS25" s="11"/>
      <c r="LT25" s="12">
        <f t="shared" si="316"/>
        <v>0</v>
      </c>
      <c r="LV25" s="1"/>
      <c r="LW25" s="3"/>
      <c r="LX25" s="12">
        <f t="shared" si="54"/>
        <v>0</v>
      </c>
      <c r="LY25" s="11"/>
      <c r="LZ25" s="12">
        <f t="shared" si="317"/>
        <v>0</v>
      </c>
      <c r="MA25" s="25"/>
      <c r="MB25" s="1"/>
      <c r="MC25" s="3"/>
      <c r="MD25" s="12">
        <f t="shared" si="55"/>
        <v>0</v>
      </c>
      <c r="ME25" s="11"/>
      <c r="MF25" s="12">
        <f t="shared" si="318"/>
        <v>0</v>
      </c>
      <c r="MG25" s="25"/>
      <c r="MH25" s="1"/>
      <c r="MI25" s="3"/>
      <c r="MJ25" s="12">
        <f t="shared" si="56"/>
        <v>0</v>
      </c>
      <c r="MK25" s="11"/>
      <c r="ML25" s="12">
        <f t="shared" si="319"/>
        <v>0</v>
      </c>
      <c r="MM25" s="25"/>
      <c r="MO25" s="1"/>
      <c r="MP25" s="3"/>
      <c r="MQ25" s="12">
        <f t="shared" si="57"/>
        <v>0</v>
      </c>
      <c r="MR25" s="11"/>
      <c r="MS25" s="12">
        <f t="shared" si="320"/>
        <v>0</v>
      </c>
      <c r="MU25" s="1"/>
      <c r="MV25" s="3"/>
      <c r="MW25" s="12">
        <f t="shared" si="58"/>
        <v>0</v>
      </c>
      <c r="MX25" s="11"/>
      <c r="MY25" s="12">
        <f t="shared" si="321"/>
        <v>0</v>
      </c>
      <c r="NA25" s="1"/>
      <c r="NB25" s="3"/>
      <c r="NC25" s="12">
        <f t="shared" si="59"/>
        <v>0</v>
      </c>
      <c r="ND25" s="11"/>
      <c r="NE25" s="12">
        <f t="shared" si="322"/>
        <v>0</v>
      </c>
      <c r="NG25" s="1"/>
      <c r="NH25" s="3"/>
      <c r="NI25" s="12">
        <f t="shared" si="60"/>
        <v>0</v>
      </c>
      <c r="NJ25" s="11"/>
      <c r="NK25" s="12">
        <f t="shared" si="323"/>
        <v>0</v>
      </c>
      <c r="NM25" s="1"/>
      <c r="NN25" s="3"/>
      <c r="NO25" s="12">
        <f t="shared" si="61"/>
        <v>0</v>
      </c>
      <c r="NP25" s="11"/>
      <c r="NQ25" s="12">
        <f t="shared" si="324"/>
        <v>0</v>
      </c>
      <c r="NS25" s="1"/>
      <c r="NT25" s="3"/>
      <c r="NU25" s="12">
        <f t="shared" si="62"/>
        <v>0</v>
      </c>
      <c r="NV25" s="11"/>
      <c r="NW25" s="12">
        <f t="shared" si="325"/>
        <v>0</v>
      </c>
      <c r="NY25" s="1"/>
      <c r="NZ25" s="3"/>
      <c r="OA25" s="12">
        <f t="shared" si="63"/>
        <v>0</v>
      </c>
      <c r="OB25" s="11"/>
      <c r="OC25" s="12">
        <f t="shared" si="326"/>
        <v>0</v>
      </c>
      <c r="OD25" s="25"/>
      <c r="OE25" s="1"/>
      <c r="OF25" s="3"/>
      <c r="OG25" s="12">
        <f t="shared" si="64"/>
        <v>0</v>
      </c>
      <c r="OH25" s="11"/>
      <c r="OI25" s="12">
        <f t="shared" si="327"/>
        <v>0</v>
      </c>
      <c r="OJ25" s="25"/>
      <c r="OK25" s="1"/>
      <c r="OL25" s="3"/>
      <c r="OM25" s="12">
        <f t="shared" si="65"/>
        <v>0</v>
      </c>
      <c r="ON25" s="11"/>
      <c r="OO25" s="12">
        <f t="shared" si="328"/>
        <v>0</v>
      </c>
      <c r="OP25" s="25"/>
      <c r="OQ25" s="1"/>
      <c r="OR25" s="3"/>
      <c r="OS25" s="12">
        <f t="shared" si="66"/>
        <v>0</v>
      </c>
      <c r="OT25" s="11"/>
      <c r="OU25" s="12">
        <f t="shared" si="329"/>
        <v>0</v>
      </c>
      <c r="OV25" s="25"/>
      <c r="OW25" s="1"/>
      <c r="OX25" s="3"/>
      <c r="OY25" s="12">
        <f t="shared" si="67"/>
        <v>0</v>
      </c>
      <c r="OZ25" s="11"/>
      <c r="PA25" s="12">
        <f t="shared" si="330"/>
        <v>0</v>
      </c>
      <c r="PB25" s="25"/>
      <c r="PC25" s="1"/>
      <c r="PD25" s="3"/>
      <c r="PE25" s="12">
        <f t="shared" si="68"/>
        <v>0</v>
      </c>
      <c r="PF25" s="11"/>
      <c r="PG25" s="12">
        <f t="shared" si="331"/>
        <v>0</v>
      </c>
      <c r="PH25" s="25"/>
      <c r="PI25" s="1"/>
      <c r="PJ25" s="3"/>
      <c r="PK25" s="12">
        <f t="shared" si="69"/>
        <v>0</v>
      </c>
      <c r="PL25" s="11"/>
      <c r="PM25" s="12">
        <f t="shared" si="332"/>
        <v>0</v>
      </c>
      <c r="PN25" s="25"/>
      <c r="PO25" s="1"/>
      <c r="PP25" s="3"/>
      <c r="PQ25" s="12">
        <f t="shared" si="70"/>
        <v>0</v>
      </c>
      <c r="PR25" s="11"/>
      <c r="PS25" s="12">
        <f t="shared" si="333"/>
        <v>0</v>
      </c>
      <c r="PT25" s="25"/>
      <c r="PU25" s="1"/>
      <c r="PV25" s="3"/>
      <c r="PW25" s="12">
        <f t="shared" si="71"/>
        <v>0</v>
      </c>
      <c r="PX25" s="11"/>
      <c r="PY25" s="12">
        <f t="shared" si="334"/>
        <v>0</v>
      </c>
      <c r="PZ25" s="25"/>
      <c r="QA25" s="1"/>
      <c r="QB25" s="3"/>
      <c r="QC25" s="12">
        <f t="shared" si="72"/>
        <v>0</v>
      </c>
      <c r="QD25" s="11"/>
      <c r="QE25" s="12">
        <f t="shared" si="335"/>
        <v>0</v>
      </c>
      <c r="QF25" s="25"/>
      <c r="QG25" s="1"/>
      <c r="QH25" s="3"/>
      <c r="QI25" s="12">
        <f t="shared" si="73"/>
        <v>0</v>
      </c>
      <c r="QJ25" s="11"/>
      <c r="QK25" s="12">
        <f t="shared" si="336"/>
        <v>0</v>
      </c>
      <c r="QL25" s="25"/>
      <c r="QM25" s="1"/>
      <c r="QN25" s="3"/>
      <c r="QO25" s="12">
        <f t="shared" si="74"/>
        <v>0</v>
      </c>
      <c r="QP25" s="11"/>
      <c r="QQ25" s="12">
        <f t="shared" si="337"/>
        <v>0</v>
      </c>
      <c r="QR25" s="25"/>
      <c r="QS25" s="1"/>
      <c r="QT25" s="3"/>
      <c r="QU25" s="12">
        <f t="shared" si="75"/>
        <v>0</v>
      </c>
      <c r="QV25" s="11"/>
      <c r="QW25" s="12">
        <f t="shared" si="338"/>
        <v>0</v>
      </c>
      <c r="QX25" s="25"/>
      <c r="QY25" s="1"/>
      <c r="QZ25" s="3"/>
      <c r="RA25" s="12">
        <f t="shared" si="76"/>
        <v>0</v>
      </c>
      <c r="RB25" s="11"/>
      <c r="RC25" s="12">
        <f t="shared" si="339"/>
        <v>0</v>
      </c>
      <c r="RD25" s="25"/>
      <c r="RE25" s="1"/>
      <c r="RF25" s="3"/>
      <c r="RG25" s="12">
        <f t="shared" si="77"/>
        <v>0</v>
      </c>
      <c r="RH25" s="11"/>
      <c r="RI25" s="12">
        <f t="shared" si="340"/>
        <v>0</v>
      </c>
      <c r="RJ25" s="25"/>
      <c r="RK25" s="1"/>
      <c r="RL25" s="3"/>
      <c r="RM25" s="12">
        <f t="shared" si="78"/>
        <v>0</v>
      </c>
      <c r="RN25" s="11"/>
      <c r="RO25" s="12">
        <f t="shared" si="341"/>
        <v>0</v>
      </c>
      <c r="RP25" s="25"/>
      <c r="RQ25" s="1"/>
      <c r="RR25" s="3"/>
      <c r="RS25" s="12">
        <f t="shared" si="261"/>
        <v>0</v>
      </c>
      <c r="RT25" s="11"/>
      <c r="RU25" s="12">
        <f t="shared" si="342"/>
        <v>0</v>
      </c>
      <c r="RV25" s="25"/>
      <c r="RW25" s="1"/>
      <c r="RX25" s="3"/>
      <c r="RY25" s="12">
        <f t="shared" si="80"/>
        <v>0</v>
      </c>
      <c r="RZ25" s="11"/>
      <c r="SA25" s="12">
        <f t="shared" si="343"/>
        <v>0</v>
      </c>
      <c r="SB25" s="25"/>
      <c r="SC25" s="1"/>
      <c r="SD25" s="3"/>
      <c r="SE25" s="12">
        <f t="shared" si="81"/>
        <v>0</v>
      </c>
      <c r="SF25" s="11"/>
      <c r="SG25" s="12">
        <f t="shared" si="344"/>
        <v>0</v>
      </c>
      <c r="SH25" s="25"/>
      <c r="SI25" s="1"/>
      <c r="SJ25" s="3"/>
      <c r="SK25" s="12">
        <f t="shared" si="82"/>
        <v>0</v>
      </c>
      <c r="SL25" s="11"/>
      <c r="SM25" s="12">
        <f t="shared" si="345"/>
        <v>0</v>
      </c>
      <c r="SN25" s="25"/>
      <c r="SO25" s="1"/>
      <c r="SP25" s="3"/>
      <c r="SQ25" s="12">
        <f t="shared" si="83"/>
        <v>0</v>
      </c>
      <c r="SR25" s="11"/>
      <c r="SS25" s="12">
        <f t="shared" si="346"/>
        <v>0</v>
      </c>
      <c r="ST25" s="25"/>
      <c r="SV25" s="1"/>
      <c r="SW25" s="3"/>
      <c r="SX25" s="12">
        <f t="shared" si="84"/>
        <v>0</v>
      </c>
      <c r="SY25" s="11"/>
      <c r="SZ25" s="12">
        <f t="shared" si="347"/>
        <v>0</v>
      </c>
      <c r="TB25" s="1"/>
      <c r="TC25" s="3"/>
      <c r="TD25" s="12">
        <f t="shared" si="85"/>
        <v>0</v>
      </c>
      <c r="TE25" s="11"/>
      <c r="TF25" s="12">
        <f t="shared" si="348"/>
        <v>0</v>
      </c>
      <c r="TH25" s="1"/>
      <c r="TI25" s="3"/>
      <c r="TJ25" s="12">
        <f t="shared" si="86"/>
        <v>0</v>
      </c>
      <c r="TK25" s="11"/>
      <c r="TL25" s="12">
        <f t="shared" si="349"/>
        <v>0</v>
      </c>
      <c r="TN25" s="1"/>
      <c r="TO25" s="3"/>
      <c r="TP25" s="12">
        <f t="shared" si="87"/>
        <v>0</v>
      </c>
      <c r="TQ25" s="11"/>
      <c r="TR25" s="12">
        <f t="shared" si="350"/>
        <v>0</v>
      </c>
      <c r="TT25" s="1"/>
      <c r="TU25" s="3"/>
      <c r="TV25" s="12">
        <f t="shared" si="88"/>
        <v>0</v>
      </c>
      <c r="TW25" s="11"/>
      <c r="TX25" s="12">
        <f t="shared" si="351"/>
        <v>0</v>
      </c>
      <c r="TZ25" s="1"/>
      <c r="UA25" s="3"/>
      <c r="UB25" s="12">
        <f t="shared" si="89"/>
        <v>0</v>
      </c>
      <c r="UC25" s="11"/>
      <c r="UD25" s="12">
        <f t="shared" si="352"/>
        <v>0</v>
      </c>
      <c r="UF25" s="1"/>
      <c r="UG25" s="3"/>
      <c r="UH25" s="12">
        <f t="shared" si="90"/>
        <v>0</v>
      </c>
      <c r="UI25" s="11"/>
      <c r="UJ25" s="12">
        <f t="shared" si="353"/>
        <v>0</v>
      </c>
      <c r="UK25" s="25"/>
      <c r="UL25" s="1"/>
      <c r="UM25" s="3"/>
      <c r="UN25" s="12">
        <f t="shared" si="91"/>
        <v>0</v>
      </c>
      <c r="UO25" s="11"/>
      <c r="UP25" s="12">
        <f t="shared" si="354"/>
        <v>0</v>
      </c>
      <c r="UQ25" s="25"/>
      <c r="UR25" s="1"/>
      <c r="US25" s="3"/>
      <c r="UT25" s="12">
        <f t="shared" si="92"/>
        <v>0</v>
      </c>
      <c r="UU25" s="11"/>
      <c r="UV25" s="12">
        <f t="shared" si="355"/>
        <v>0</v>
      </c>
      <c r="UW25" s="25"/>
      <c r="UX25" s="1"/>
      <c r="UY25" s="3"/>
      <c r="UZ25" s="12">
        <f t="shared" si="93"/>
        <v>0</v>
      </c>
      <c r="VA25" s="11"/>
      <c r="VB25" s="12">
        <f t="shared" si="356"/>
        <v>0</v>
      </c>
      <c r="VC25" s="25"/>
      <c r="VE25" s="1"/>
      <c r="VF25" s="3"/>
      <c r="VG25" s="12">
        <f t="shared" si="94"/>
        <v>0</v>
      </c>
      <c r="VH25" s="11"/>
      <c r="VI25" s="12">
        <f t="shared" si="357"/>
        <v>0</v>
      </c>
      <c r="VK25" s="1"/>
      <c r="VL25" s="3"/>
      <c r="VM25" s="12">
        <f t="shared" si="95"/>
        <v>0</v>
      </c>
      <c r="VN25" s="11"/>
      <c r="VO25" s="12">
        <f t="shared" si="358"/>
        <v>0</v>
      </c>
      <c r="VQ25" s="1"/>
      <c r="VR25" s="3"/>
      <c r="VS25" s="12">
        <f t="shared" si="96"/>
        <v>0</v>
      </c>
      <c r="VT25" s="11"/>
      <c r="VU25" s="12">
        <f t="shared" si="359"/>
        <v>0</v>
      </c>
      <c r="VW25" s="1"/>
      <c r="VX25" s="3"/>
      <c r="VY25" s="12">
        <f t="shared" si="97"/>
        <v>0</v>
      </c>
      <c r="VZ25" s="11"/>
      <c r="WA25" s="12">
        <f t="shared" si="360"/>
        <v>0</v>
      </c>
      <c r="WC25" s="1"/>
      <c r="WD25" s="3"/>
      <c r="WE25" s="12">
        <f t="shared" si="98"/>
        <v>0</v>
      </c>
      <c r="WF25" s="11"/>
      <c r="WG25" s="12">
        <f t="shared" si="361"/>
        <v>0</v>
      </c>
      <c r="WI25" s="1"/>
      <c r="WJ25" s="3"/>
      <c r="WK25" s="12">
        <f t="shared" si="99"/>
        <v>0</v>
      </c>
      <c r="WL25" s="11"/>
      <c r="WM25" s="12">
        <f t="shared" si="362"/>
        <v>0</v>
      </c>
      <c r="WO25" s="1"/>
      <c r="WP25" s="3"/>
      <c r="WQ25" s="12">
        <f t="shared" si="100"/>
        <v>0</v>
      </c>
      <c r="WR25" s="11"/>
      <c r="WS25" s="12">
        <f t="shared" si="363"/>
        <v>0</v>
      </c>
      <c r="WU25" s="1"/>
      <c r="WV25" s="3"/>
      <c r="WW25" s="12">
        <f t="shared" si="101"/>
        <v>0</v>
      </c>
      <c r="WX25" s="11"/>
      <c r="WY25" s="12">
        <f t="shared" si="364"/>
        <v>0</v>
      </c>
      <c r="XA25" s="1"/>
      <c r="XB25" s="3"/>
      <c r="XC25" s="12">
        <f t="shared" si="102"/>
        <v>0</v>
      </c>
      <c r="XD25" s="11"/>
      <c r="XE25" s="12">
        <f t="shared" si="365"/>
        <v>0</v>
      </c>
      <c r="XG25" s="1"/>
      <c r="XH25" s="3"/>
      <c r="XI25" s="12">
        <f t="shared" si="103"/>
        <v>0</v>
      </c>
      <c r="XJ25" s="11"/>
      <c r="XK25" s="12">
        <f t="shared" si="366"/>
        <v>0</v>
      </c>
      <c r="XM25" s="1"/>
      <c r="XN25" s="3"/>
      <c r="XO25" s="12">
        <f t="shared" si="104"/>
        <v>0</v>
      </c>
      <c r="XP25" s="11"/>
      <c r="XQ25" s="12">
        <f t="shared" si="367"/>
        <v>0</v>
      </c>
      <c r="XS25" s="1"/>
      <c r="XT25" s="3"/>
      <c r="XU25" s="12">
        <f t="shared" si="105"/>
        <v>0</v>
      </c>
      <c r="XV25" s="11"/>
      <c r="XW25" s="12">
        <f t="shared" si="368"/>
        <v>0</v>
      </c>
      <c r="XY25" s="1"/>
      <c r="XZ25" s="3"/>
      <c r="YA25" s="12">
        <f t="shared" si="106"/>
        <v>0</v>
      </c>
      <c r="YB25" s="11"/>
      <c r="YC25" s="12">
        <f t="shared" si="369"/>
        <v>0</v>
      </c>
      <c r="YE25" s="1"/>
      <c r="YF25" s="3"/>
      <c r="YG25" s="12">
        <f t="shared" si="107"/>
        <v>0</v>
      </c>
      <c r="YH25" s="11"/>
      <c r="YI25" s="12">
        <f t="shared" si="370"/>
        <v>0</v>
      </c>
      <c r="YK25" s="1"/>
      <c r="YL25" s="3"/>
      <c r="YM25" s="12">
        <f t="shared" si="108"/>
        <v>0</v>
      </c>
      <c r="YN25" s="11"/>
      <c r="YO25" s="12">
        <f t="shared" si="371"/>
        <v>0</v>
      </c>
      <c r="YQ25" s="1"/>
      <c r="YR25" s="3"/>
      <c r="YS25" s="12">
        <f t="shared" si="109"/>
        <v>0</v>
      </c>
      <c r="YT25" s="11"/>
      <c r="YU25" s="12">
        <f t="shared" si="372"/>
        <v>0</v>
      </c>
      <c r="YW25" s="1"/>
      <c r="YX25" s="3"/>
      <c r="YY25" s="12">
        <f t="shared" si="110"/>
        <v>0</v>
      </c>
      <c r="YZ25" s="11"/>
      <c r="ZA25" s="12">
        <f t="shared" si="373"/>
        <v>0</v>
      </c>
      <c r="ZC25" s="1"/>
      <c r="ZD25" s="3"/>
      <c r="ZE25" s="12">
        <f t="shared" si="111"/>
        <v>0</v>
      </c>
      <c r="ZF25" s="11"/>
      <c r="ZG25" s="12">
        <f t="shared" si="374"/>
        <v>0</v>
      </c>
      <c r="ZI25" s="1"/>
      <c r="ZJ25" s="3"/>
      <c r="ZK25" s="12">
        <f t="shared" si="112"/>
        <v>0</v>
      </c>
      <c r="ZL25" s="11"/>
      <c r="ZM25" s="12">
        <f t="shared" si="375"/>
        <v>0</v>
      </c>
      <c r="ZO25" s="1"/>
      <c r="ZP25" s="3"/>
      <c r="ZQ25" s="12">
        <f t="shared" si="113"/>
        <v>0</v>
      </c>
      <c r="ZR25" s="11"/>
      <c r="ZS25" s="12">
        <f t="shared" si="376"/>
        <v>0</v>
      </c>
      <c r="ZU25" s="1"/>
      <c r="ZV25" s="3"/>
      <c r="ZW25" s="12">
        <f t="shared" si="114"/>
        <v>0</v>
      </c>
      <c r="ZX25" s="11"/>
      <c r="ZY25" s="12">
        <f t="shared" si="377"/>
        <v>0</v>
      </c>
      <c r="AAA25" s="1"/>
      <c r="AAB25" s="3"/>
      <c r="AAC25" s="12">
        <f t="shared" si="115"/>
        <v>0</v>
      </c>
      <c r="AAD25" s="11"/>
      <c r="AAE25" s="12">
        <f t="shared" si="378"/>
        <v>0</v>
      </c>
      <c r="AAG25" s="1"/>
      <c r="AAH25" s="3"/>
      <c r="AAI25" s="12">
        <f t="shared" si="116"/>
        <v>0</v>
      </c>
      <c r="AAJ25" s="11"/>
      <c r="AAK25" s="12">
        <f t="shared" si="379"/>
        <v>0</v>
      </c>
      <c r="AAM25" s="1"/>
      <c r="AAN25" s="3"/>
      <c r="AAO25" s="12">
        <f t="shared" si="117"/>
        <v>0</v>
      </c>
      <c r="AAP25" s="11"/>
      <c r="AAQ25" s="12">
        <f t="shared" si="380"/>
        <v>0</v>
      </c>
      <c r="AAS25" s="1"/>
      <c r="AAT25" s="3"/>
      <c r="AAU25" s="12">
        <f t="shared" si="118"/>
        <v>0</v>
      </c>
      <c r="AAV25" s="11"/>
      <c r="AAW25" s="12">
        <f t="shared" si="381"/>
        <v>0</v>
      </c>
      <c r="AAY25" s="1"/>
      <c r="AAZ25" s="3"/>
      <c r="ABA25" s="12">
        <f t="shared" si="119"/>
        <v>0</v>
      </c>
      <c r="ABB25" s="11"/>
      <c r="ABC25" s="12">
        <f t="shared" si="382"/>
        <v>0</v>
      </c>
      <c r="ABE25" s="1"/>
      <c r="ABF25" s="3"/>
      <c r="ABG25" s="12">
        <f t="shared" si="120"/>
        <v>0</v>
      </c>
      <c r="ABH25" s="11"/>
      <c r="ABI25" s="12">
        <f t="shared" si="383"/>
        <v>0</v>
      </c>
      <c r="ABK25" s="1"/>
      <c r="ABL25" s="3"/>
      <c r="ABM25" s="12">
        <f t="shared" si="121"/>
        <v>0</v>
      </c>
      <c r="ABN25" s="11"/>
      <c r="ABO25" s="12">
        <f t="shared" si="384"/>
        <v>0</v>
      </c>
      <c r="ABQ25" s="1"/>
      <c r="ABR25" s="3"/>
      <c r="ABS25" s="12">
        <f t="shared" si="122"/>
        <v>0</v>
      </c>
      <c r="ABT25" s="11"/>
      <c r="ABU25" s="12">
        <f t="shared" si="385"/>
        <v>0</v>
      </c>
      <c r="ABW25" s="1"/>
      <c r="ABX25" s="3"/>
      <c r="ABY25" s="12">
        <f t="shared" si="123"/>
        <v>0</v>
      </c>
      <c r="ABZ25" s="11"/>
      <c r="ACA25" s="12">
        <f t="shared" si="386"/>
        <v>0</v>
      </c>
      <c r="ACC25" s="1"/>
      <c r="ACD25" s="3"/>
      <c r="ACE25" s="12">
        <f t="shared" si="124"/>
        <v>0</v>
      </c>
      <c r="ACF25" s="11"/>
      <c r="ACG25" s="12">
        <f t="shared" si="387"/>
        <v>0</v>
      </c>
      <c r="ACI25" s="1"/>
      <c r="ACJ25" s="3"/>
      <c r="ACK25" s="12">
        <f t="shared" si="125"/>
        <v>0</v>
      </c>
      <c r="ACL25" s="11"/>
      <c r="ACM25" s="12">
        <f t="shared" si="388"/>
        <v>0</v>
      </c>
      <c r="ACO25" s="1"/>
      <c r="ACP25" s="3"/>
      <c r="ACQ25" s="12">
        <f t="shared" si="126"/>
        <v>0</v>
      </c>
      <c r="ACR25" s="11"/>
      <c r="ACS25" s="12">
        <f t="shared" si="389"/>
        <v>0</v>
      </c>
      <c r="ACU25" s="1"/>
      <c r="ACV25" s="3"/>
      <c r="ACW25" s="12">
        <f t="shared" si="127"/>
        <v>0</v>
      </c>
      <c r="ACX25" s="11"/>
      <c r="ACY25" s="12">
        <f t="shared" si="390"/>
        <v>0</v>
      </c>
      <c r="ADA25" s="1"/>
      <c r="ADB25" s="3"/>
      <c r="ADC25" s="12">
        <f t="shared" si="128"/>
        <v>0</v>
      </c>
      <c r="ADD25" s="11"/>
      <c r="ADE25" s="12">
        <f t="shared" si="391"/>
        <v>0</v>
      </c>
      <c r="ADG25" s="1"/>
      <c r="ADH25" s="3"/>
      <c r="ADI25" s="12">
        <f t="shared" si="129"/>
        <v>0</v>
      </c>
      <c r="ADJ25" s="11"/>
      <c r="ADK25" s="12">
        <f t="shared" si="392"/>
        <v>0</v>
      </c>
    </row>
    <row r="26" spans="1:791" hidden="1" x14ac:dyDescent="0.25">
      <c r="A26" s="25"/>
      <c r="B26" s="1"/>
      <c r="C26" s="3"/>
      <c r="D26" s="12">
        <f t="shared" si="395"/>
        <v>0</v>
      </c>
      <c r="E26" s="11"/>
      <c r="F26" s="12">
        <f t="shared" si="131"/>
        <v>0</v>
      </c>
      <c r="G26" s="25"/>
      <c r="H26" s="1"/>
      <c r="I26" s="3"/>
      <c r="J26" s="12">
        <f t="shared" si="394"/>
        <v>0</v>
      </c>
      <c r="K26" s="11"/>
      <c r="L26" s="12">
        <f t="shared" si="132"/>
        <v>0</v>
      </c>
      <c r="M26" s="25"/>
      <c r="N26" s="1"/>
      <c r="O26" s="3"/>
      <c r="P26" s="12">
        <f t="shared" si="1"/>
        <v>0</v>
      </c>
      <c r="Q26" s="11"/>
      <c r="R26" s="12">
        <f t="shared" si="264"/>
        <v>0</v>
      </c>
      <c r="S26" s="25"/>
      <c r="T26" s="1"/>
      <c r="U26" s="3"/>
      <c r="V26" s="12">
        <f t="shared" si="2"/>
        <v>0</v>
      </c>
      <c r="W26" s="11"/>
      <c r="X26" s="12">
        <f t="shared" si="265"/>
        <v>0</v>
      </c>
      <c r="Y26" s="25"/>
      <c r="Z26" s="1"/>
      <c r="AA26" s="3"/>
      <c r="AB26" s="12">
        <f t="shared" si="3"/>
        <v>0</v>
      </c>
      <c r="AC26" s="11"/>
      <c r="AD26" s="12">
        <f t="shared" si="266"/>
        <v>0</v>
      </c>
      <c r="AE26" s="25"/>
      <c r="AF26" s="1"/>
      <c r="AG26" s="3"/>
      <c r="AH26" s="12">
        <f t="shared" si="4"/>
        <v>0</v>
      </c>
      <c r="AI26" s="11"/>
      <c r="AJ26" s="12">
        <f t="shared" si="267"/>
        <v>0</v>
      </c>
      <c r="AK26" s="25"/>
      <c r="AL26" s="1"/>
      <c r="AM26" s="3"/>
      <c r="AN26" s="12">
        <f t="shared" si="5"/>
        <v>0</v>
      </c>
      <c r="AO26" s="11"/>
      <c r="AP26" s="12">
        <f t="shared" si="268"/>
        <v>0</v>
      </c>
      <c r="AQ26" s="25"/>
      <c r="AR26" s="1"/>
      <c r="AS26" s="3"/>
      <c r="AT26" s="12">
        <f t="shared" si="6"/>
        <v>0</v>
      </c>
      <c r="AU26" s="11"/>
      <c r="AV26" s="12">
        <f t="shared" si="269"/>
        <v>0</v>
      </c>
      <c r="AW26" s="25"/>
      <c r="AX26" s="1"/>
      <c r="AY26" s="3"/>
      <c r="AZ26" s="12">
        <f t="shared" si="7"/>
        <v>0</v>
      </c>
      <c r="BA26" s="11"/>
      <c r="BB26" s="12">
        <f t="shared" si="270"/>
        <v>0</v>
      </c>
      <c r="BC26" s="25"/>
      <c r="BD26" s="1"/>
      <c r="BE26" s="3"/>
      <c r="BF26" s="12">
        <f t="shared" si="8"/>
        <v>0</v>
      </c>
      <c r="BG26" s="11"/>
      <c r="BH26" s="12">
        <f t="shared" si="271"/>
        <v>0</v>
      </c>
      <c r="BI26" s="25"/>
      <c r="BJ26" s="1"/>
      <c r="BK26" s="3"/>
      <c r="BL26" s="12">
        <f t="shared" si="9"/>
        <v>0</v>
      </c>
      <c r="BM26" s="11"/>
      <c r="BN26" s="12">
        <f t="shared" si="272"/>
        <v>0</v>
      </c>
      <c r="BO26" s="25"/>
      <c r="BP26" s="1"/>
      <c r="BQ26" s="3"/>
      <c r="BR26" s="12">
        <f t="shared" si="10"/>
        <v>0</v>
      </c>
      <c r="BS26" s="11"/>
      <c r="BT26" s="12">
        <f t="shared" si="273"/>
        <v>0</v>
      </c>
      <c r="BU26" s="25"/>
      <c r="BV26" s="1"/>
      <c r="BW26" s="3"/>
      <c r="BX26" s="12">
        <f t="shared" si="11"/>
        <v>0</v>
      </c>
      <c r="BY26" s="11"/>
      <c r="BZ26" s="12">
        <f t="shared" si="274"/>
        <v>0</v>
      </c>
      <c r="CA26" s="25"/>
      <c r="CB26" s="1"/>
      <c r="CC26" s="3"/>
      <c r="CD26" s="12">
        <f t="shared" si="12"/>
        <v>0</v>
      </c>
      <c r="CE26" s="11"/>
      <c r="CF26" s="12">
        <f t="shared" si="275"/>
        <v>0</v>
      </c>
      <c r="CG26" s="25"/>
      <c r="CH26" s="1"/>
      <c r="CI26" s="3"/>
      <c r="CJ26" s="12">
        <f t="shared" si="13"/>
        <v>0</v>
      </c>
      <c r="CK26" s="11"/>
      <c r="CL26" s="12">
        <f t="shared" si="276"/>
        <v>0</v>
      </c>
      <c r="CM26" s="25"/>
      <c r="CN26" s="1"/>
      <c r="CO26" s="3"/>
      <c r="CP26" s="12">
        <f t="shared" si="14"/>
        <v>0</v>
      </c>
      <c r="CQ26" s="11"/>
      <c r="CR26" s="12">
        <f t="shared" si="277"/>
        <v>0</v>
      </c>
      <c r="CS26" s="25"/>
      <c r="CT26" s="1"/>
      <c r="CU26" s="3"/>
      <c r="CV26" s="12">
        <f t="shared" si="15"/>
        <v>0</v>
      </c>
      <c r="CW26" s="11"/>
      <c r="CX26" s="12">
        <f t="shared" si="278"/>
        <v>0</v>
      </c>
      <c r="CY26" s="25"/>
      <c r="CZ26" s="1"/>
      <c r="DA26" s="3"/>
      <c r="DB26" s="12">
        <f t="shared" si="16"/>
        <v>0</v>
      </c>
      <c r="DC26" s="11"/>
      <c r="DD26" s="12">
        <f t="shared" si="279"/>
        <v>0</v>
      </c>
      <c r="DE26" s="25"/>
      <c r="DF26" s="1"/>
      <c r="DG26" s="3"/>
      <c r="DH26" s="12">
        <f t="shared" si="17"/>
        <v>0</v>
      </c>
      <c r="DI26" s="11"/>
      <c r="DJ26" s="12">
        <f t="shared" si="280"/>
        <v>0</v>
      </c>
      <c r="DK26" s="25"/>
      <c r="DL26" s="1"/>
      <c r="DM26" s="3"/>
      <c r="DN26" s="12">
        <f t="shared" si="18"/>
        <v>0</v>
      </c>
      <c r="DO26" s="11"/>
      <c r="DP26" s="12">
        <f t="shared" si="281"/>
        <v>0</v>
      </c>
      <c r="DQ26" s="25"/>
      <c r="DR26" s="1"/>
      <c r="DS26" s="3"/>
      <c r="DT26" s="12">
        <f t="shared" si="19"/>
        <v>0</v>
      </c>
      <c r="DU26" s="11"/>
      <c r="DV26" s="12">
        <f t="shared" si="282"/>
        <v>0</v>
      </c>
      <c r="DW26" s="25"/>
      <c r="DX26" s="1"/>
      <c r="DY26" s="3"/>
      <c r="DZ26" s="12">
        <f t="shared" si="20"/>
        <v>0</v>
      </c>
      <c r="EA26" s="11"/>
      <c r="EB26" s="12">
        <f t="shared" si="283"/>
        <v>0</v>
      </c>
      <c r="EC26" s="25"/>
      <c r="EE26" s="1"/>
      <c r="EF26" s="3"/>
      <c r="EG26" s="12">
        <f t="shared" si="21"/>
        <v>0</v>
      </c>
      <c r="EH26" s="11"/>
      <c r="EI26" s="12">
        <f t="shared" si="284"/>
        <v>0</v>
      </c>
      <c r="EK26" s="1"/>
      <c r="EL26" s="3"/>
      <c r="EM26" s="12">
        <f t="shared" si="22"/>
        <v>0</v>
      </c>
      <c r="EN26" s="11"/>
      <c r="EO26" s="12">
        <f t="shared" si="285"/>
        <v>0</v>
      </c>
      <c r="EQ26" s="1"/>
      <c r="ER26" s="3"/>
      <c r="ES26" s="12">
        <f t="shared" si="23"/>
        <v>0</v>
      </c>
      <c r="ET26" s="11"/>
      <c r="EU26" s="12">
        <f t="shared" si="286"/>
        <v>0</v>
      </c>
      <c r="EW26" s="1"/>
      <c r="EX26" s="3"/>
      <c r="EY26" s="12">
        <f t="shared" si="24"/>
        <v>0</v>
      </c>
      <c r="EZ26" s="11"/>
      <c r="FA26" s="12">
        <f t="shared" si="287"/>
        <v>0</v>
      </c>
      <c r="FC26" s="1"/>
      <c r="FD26" s="3"/>
      <c r="FE26" s="12">
        <f t="shared" si="25"/>
        <v>0</v>
      </c>
      <c r="FF26" s="11"/>
      <c r="FG26" s="12">
        <f t="shared" si="288"/>
        <v>0</v>
      </c>
      <c r="FI26" s="1"/>
      <c r="FJ26" s="3"/>
      <c r="FK26" s="12">
        <f t="shared" si="26"/>
        <v>0</v>
      </c>
      <c r="FL26" s="11"/>
      <c r="FM26" s="12">
        <f t="shared" si="289"/>
        <v>0</v>
      </c>
      <c r="FO26" s="1"/>
      <c r="FP26" s="3"/>
      <c r="FQ26" s="12">
        <f t="shared" si="27"/>
        <v>0</v>
      </c>
      <c r="FR26" s="11"/>
      <c r="FS26" s="12">
        <f t="shared" si="290"/>
        <v>0</v>
      </c>
      <c r="FT26" s="25"/>
      <c r="FU26" s="1"/>
      <c r="FV26" s="3"/>
      <c r="FW26" s="12">
        <f t="shared" si="28"/>
        <v>0</v>
      </c>
      <c r="FX26" s="11"/>
      <c r="FY26" s="12">
        <f t="shared" si="291"/>
        <v>0</v>
      </c>
      <c r="FZ26" s="25"/>
      <c r="GA26" s="1"/>
      <c r="GB26" s="3"/>
      <c r="GC26" s="12">
        <f t="shared" si="29"/>
        <v>0</v>
      </c>
      <c r="GD26" s="11"/>
      <c r="GE26" s="12">
        <f t="shared" si="292"/>
        <v>0</v>
      </c>
      <c r="GF26" s="25"/>
      <c r="GG26" s="1"/>
      <c r="GH26" s="3"/>
      <c r="GI26" s="12">
        <f t="shared" si="30"/>
        <v>0</v>
      </c>
      <c r="GJ26" s="11"/>
      <c r="GK26" s="12">
        <f t="shared" si="293"/>
        <v>0</v>
      </c>
      <c r="GL26" s="25"/>
      <c r="GM26" s="1"/>
      <c r="GN26" s="3"/>
      <c r="GO26" s="12">
        <f t="shared" si="31"/>
        <v>0</v>
      </c>
      <c r="GP26" s="11"/>
      <c r="GQ26" s="12">
        <f t="shared" si="294"/>
        <v>0</v>
      </c>
      <c r="GR26" s="25"/>
      <c r="GS26" s="1"/>
      <c r="GT26" s="3"/>
      <c r="GU26" s="12">
        <f t="shared" si="32"/>
        <v>0</v>
      </c>
      <c r="GV26" s="11"/>
      <c r="GW26" s="12">
        <f t="shared" si="295"/>
        <v>0</v>
      </c>
      <c r="GX26" s="25"/>
      <c r="GY26" s="1"/>
      <c r="GZ26" s="3"/>
      <c r="HA26" s="12">
        <f t="shared" si="33"/>
        <v>0</v>
      </c>
      <c r="HB26" s="11"/>
      <c r="HC26" s="12">
        <f t="shared" si="296"/>
        <v>0</v>
      </c>
      <c r="HD26" s="25"/>
      <c r="HE26" s="1"/>
      <c r="HF26" s="3"/>
      <c r="HG26" s="12">
        <f t="shared" si="34"/>
        <v>0</v>
      </c>
      <c r="HH26" s="11"/>
      <c r="HI26" s="12">
        <f t="shared" si="297"/>
        <v>0</v>
      </c>
      <c r="HJ26" s="25"/>
      <c r="HK26" s="1"/>
      <c r="HL26" s="3"/>
      <c r="HM26" s="12">
        <f t="shared" si="35"/>
        <v>0</v>
      </c>
      <c r="HN26" s="11"/>
      <c r="HO26" s="12">
        <f t="shared" si="298"/>
        <v>0</v>
      </c>
      <c r="HP26" s="25"/>
      <c r="HQ26" s="1"/>
      <c r="HR26" s="3"/>
      <c r="HS26" s="12">
        <f t="shared" si="36"/>
        <v>0</v>
      </c>
      <c r="HT26" s="11"/>
      <c r="HU26" s="12">
        <f t="shared" si="299"/>
        <v>0</v>
      </c>
      <c r="HV26" s="25"/>
      <c r="HW26" s="1"/>
      <c r="HX26" s="3"/>
      <c r="HY26" s="12">
        <f t="shared" si="37"/>
        <v>0</v>
      </c>
      <c r="HZ26" s="11"/>
      <c r="IA26" s="12">
        <f t="shared" si="300"/>
        <v>0</v>
      </c>
      <c r="IB26" s="25"/>
      <c r="IC26" s="1"/>
      <c r="ID26" s="3"/>
      <c r="IE26" s="12">
        <f t="shared" si="38"/>
        <v>0</v>
      </c>
      <c r="IF26" s="11"/>
      <c r="IG26" s="12">
        <f t="shared" si="301"/>
        <v>0</v>
      </c>
      <c r="IH26" s="25"/>
      <c r="II26" s="1"/>
      <c r="IJ26" s="3"/>
      <c r="IK26" s="12">
        <f t="shared" si="39"/>
        <v>0</v>
      </c>
      <c r="IL26" s="11"/>
      <c r="IM26" s="12">
        <f t="shared" si="302"/>
        <v>0</v>
      </c>
      <c r="IN26" s="25"/>
      <c r="IO26" s="1"/>
      <c r="IP26" s="3"/>
      <c r="IQ26" s="12">
        <f t="shared" si="40"/>
        <v>0</v>
      </c>
      <c r="IR26" s="11"/>
      <c r="IS26" s="12">
        <f t="shared" si="303"/>
        <v>0</v>
      </c>
      <c r="IT26" s="25"/>
      <c r="IU26" s="1"/>
      <c r="IV26" s="3"/>
      <c r="IW26" s="12">
        <f t="shared" si="41"/>
        <v>0</v>
      </c>
      <c r="IX26" s="11"/>
      <c r="IY26" s="12">
        <f t="shared" si="304"/>
        <v>0</v>
      </c>
      <c r="IZ26" s="25"/>
      <c r="JA26" s="1"/>
      <c r="JB26" s="3"/>
      <c r="JC26" s="12">
        <f t="shared" si="42"/>
        <v>0</v>
      </c>
      <c r="JD26" s="11"/>
      <c r="JE26" s="12">
        <f t="shared" si="305"/>
        <v>0</v>
      </c>
      <c r="JF26" s="25"/>
      <c r="JG26" s="1"/>
      <c r="JH26" s="3"/>
      <c r="JI26" s="12">
        <f t="shared" si="257"/>
        <v>0</v>
      </c>
      <c r="JJ26" s="11"/>
      <c r="JK26" s="12">
        <f t="shared" si="306"/>
        <v>0</v>
      </c>
      <c r="JL26" s="25"/>
      <c r="JM26" s="1"/>
      <c r="JN26" s="3"/>
      <c r="JO26" s="12">
        <f t="shared" si="44"/>
        <v>0</v>
      </c>
      <c r="JP26" s="11"/>
      <c r="JQ26" s="12">
        <f t="shared" si="307"/>
        <v>0</v>
      </c>
      <c r="JR26" s="25"/>
      <c r="JS26" s="1"/>
      <c r="JT26" s="3"/>
      <c r="JU26" s="12">
        <f t="shared" si="45"/>
        <v>0</v>
      </c>
      <c r="JV26" s="11"/>
      <c r="JW26" s="12">
        <f t="shared" si="308"/>
        <v>0</v>
      </c>
      <c r="JX26" s="25"/>
      <c r="JY26" s="1"/>
      <c r="JZ26" s="3"/>
      <c r="KA26" s="12">
        <f t="shared" si="46"/>
        <v>0</v>
      </c>
      <c r="KB26" s="11"/>
      <c r="KC26" s="12">
        <f t="shared" si="309"/>
        <v>0</v>
      </c>
      <c r="KD26" s="25"/>
      <c r="KE26" s="1"/>
      <c r="KF26" s="3"/>
      <c r="KG26" s="12">
        <f t="shared" si="47"/>
        <v>0</v>
      </c>
      <c r="KH26" s="11"/>
      <c r="KI26" s="12">
        <f t="shared" si="310"/>
        <v>0</v>
      </c>
      <c r="KJ26" s="25"/>
      <c r="KL26" s="1"/>
      <c r="KM26" s="3"/>
      <c r="KN26" s="12">
        <f t="shared" si="48"/>
        <v>0</v>
      </c>
      <c r="KO26" s="11"/>
      <c r="KP26" s="12">
        <f t="shared" si="311"/>
        <v>0</v>
      </c>
      <c r="KR26" s="1"/>
      <c r="KS26" s="3"/>
      <c r="KT26" s="12">
        <f t="shared" si="49"/>
        <v>0</v>
      </c>
      <c r="KU26" s="11"/>
      <c r="KV26" s="12">
        <f t="shared" si="312"/>
        <v>0</v>
      </c>
      <c r="KX26" s="1"/>
      <c r="KY26" s="3"/>
      <c r="KZ26" s="12">
        <f t="shared" si="50"/>
        <v>0</v>
      </c>
      <c r="LA26" s="11"/>
      <c r="LB26" s="12">
        <f t="shared" si="313"/>
        <v>0</v>
      </c>
      <c r="LD26" s="1"/>
      <c r="LE26" s="3"/>
      <c r="LF26" s="12">
        <f t="shared" si="51"/>
        <v>0</v>
      </c>
      <c r="LG26" s="11"/>
      <c r="LH26" s="12">
        <f t="shared" si="314"/>
        <v>0</v>
      </c>
      <c r="LJ26" s="1"/>
      <c r="LK26" s="3"/>
      <c r="LL26" s="12">
        <f t="shared" si="52"/>
        <v>0</v>
      </c>
      <c r="LM26" s="11"/>
      <c r="LN26" s="12">
        <f t="shared" si="315"/>
        <v>0</v>
      </c>
      <c r="LP26" s="1"/>
      <c r="LQ26" s="3"/>
      <c r="LR26" s="12">
        <f t="shared" si="53"/>
        <v>0</v>
      </c>
      <c r="LS26" s="11"/>
      <c r="LT26" s="12">
        <f t="shared" si="316"/>
        <v>0</v>
      </c>
      <c r="LV26" s="1"/>
      <c r="LW26" s="3"/>
      <c r="LX26" s="12">
        <f t="shared" si="54"/>
        <v>0</v>
      </c>
      <c r="LY26" s="11"/>
      <c r="LZ26" s="12">
        <f t="shared" si="317"/>
        <v>0</v>
      </c>
      <c r="MA26" s="25"/>
      <c r="MB26" s="1"/>
      <c r="MC26" s="3"/>
      <c r="MD26" s="12">
        <f t="shared" si="55"/>
        <v>0</v>
      </c>
      <c r="ME26" s="11"/>
      <c r="MF26" s="12">
        <f t="shared" si="318"/>
        <v>0</v>
      </c>
      <c r="MG26" s="25"/>
      <c r="MH26" s="1"/>
      <c r="MI26" s="3"/>
      <c r="MJ26" s="12">
        <f t="shared" si="56"/>
        <v>0</v>
      </c>
      <c r="MK26" s="11"/>
      <c r="ML26" s="12">
        <f t="shared" si="319"/>
        <v>0</v>
      </c>
      <c r="MM26" s="25"/>
      <c r="MO26" s="1"/>
      <c r="MP26" s="3"/>
      <c r="MQ26" s="12">
        <f t="shared" si="57"/>
        <v>0</v>
      </c>
      <c r="MR26" s="11"/>
      <c r="MS26" s="12">
        <f t="shared" si="320"/>
        <v>0</v>
      </c>
      <c r="MU26" s="1"/>
      <c r="MV26" s="3"/>
      <c r="MW26" s="12">
        <f t="shared" si="58"/>
        <v>0</v>
      </c>
      <c r="MX26" s="11"/>
      <c r="MY26" s="12">
        <f t="shared" si="321"/>
        <v>0</v>
      </c>
      <c r="NA26" s="1"/>
      <c r="NB26" s="3"/>
      <c r="NC26" s="12">
        <f t="shared" si="59"/>
        <v>0</v>
      </c>
      <c r="ND26" s="11"/>
      <c r="NE26" s="12">
        <f t="shared" si="322"/>
        <v>0</v>
      </c>
      <c r="NG26" s="1"/>
      <c r="NH26" s="3"/>
      <c r="NI26" s="12">
        <f t="shared" si="60"/>
        <v>0</v>
      </c>
      <c r="NJ26" s="11"/>
      <c r="NK26" s="12">
        <f t="shared" si="323"/>
        <v>0</v>
      </c>
      <c r="NM26" s="1"/>
      <c r="NN26" s="3"/>
      <c r="NO26" s="12">
        <f t="shared" si="61"/>
        <v>0</v>
      </c>
      <c r="NP26" s="11"/>
      <c r="NQ26" s="12">
        <f t="shared" si="324"/>
        <v>0</v>
      </c>
      <c r="NS26" s="1"/>
      <c r="NT26" s="3"/>
      <c r="NU26" s="12">
        <f t="shared" si="62"/>
        <v>0</v>
      </c>
      <c r="NV26" s="11"/>
      <c r="NW26" s="12">
        <f t="shared" si="325"/>
        <v>0</v>
      </c>
      <c r="NY26" s="1"/>
      <c r="NZ26" s="3"/>
      <c r="OA26" s="12">
        <f t="shared" si="63"/>
        <v>0</v>
      </c>
      <c r="OB26" s="11"/>
      <c r="OC26" s="12">
        <f t="shared" si="326"/>
        <v>0</v>
      </c>
      <c r="OD26" s="25"/>
      <c r="OE26" s="1"/>
      <c r="OF26" s="3"/>
      <c r="OG26" s="12">
        <f t="shared" si="64"/>
        <v>0</v>
      </c>
      <c r="OH26" s="11"/>
      <c r="OI26" s="12">
        <f t="shared" si="327"/>
        <v>0</v>
      </c>
      <c r="OJ26" s="25"/>
      <c r="OK26" s="1"/>
      <c r="OL26" s="3"/>
      <c r="OM26" s="12">
        <f t="shared" si="65"/>
        <v>0</v>
      </c>
      <c r="ON26" s="11"/>
      <c r="OO26" s="12">
        <f t="shared" si="328"/>
        <v>0</v>
      </c>
      <c r="OP26" s="25"/>
      <c r="OQ26" s="1"/>
      <c r="OR26" s="3"/>
      <c r="OS26" s="12">
        <f t="shared" si="66"/>
        <v>0</v>
      </c>
      <c r="OT26" s="11"/>
      <c r="OU26" s="12">
        <f t="shared" si="329"/>
        <v>0</v>
      </c>
      <c r="OV26" s="25"/>
      <c r="OW26" s="1"/>
      <c r="OX26" s="3"/>
      <c r="OY26" s="12">
        <f t="shared" si="67"/>
        <v>0</v>
      </c>
      <c r="OZ26" s="11"/>
      <c r="PA26" s="12">
        <f t="shared" si="330"/>
        <v>0</v>
      </c>
      <c r="PB26" s="25"/>
      <c r="PC26" s="1"/>
      <c r="PD26" s="3"/>
      <c r="PE26" s="12">
        <f t="shared" si="68"/>
        <v>0</v>
      </c>
      <c r="PF26" s="11"/>
      <c r="PG26" s="12">
        <f t="shared" si="331"/>
        <v>0</v>
      </c>
      <c r="PH26" s="25"/>
      <c r="PI26" s="1"/>
      <c r="PJ26" s="3"/>
      <c r="PK26" s="12">
        <f t="shared" si="69"/>
        <v>0</v>
      </c>
      <c r="PL26" s="11"/>
      <c r="PM26" s="12">
        <f t="shared" si="332"/>
        <v>0</v>
      </c>
      <c r="PN26" s="25"/>
      <c r="PO26" s="1"/>
      <c r="PP26" s="3"/>
      <c r="PQ26" s="12">
        <f t="shared" si="70"/>
        <v>0</v>
      </c>
      <c r="PR26" s="11"/>
      <c r="PS26" s="12">
        <f t="shared" si="333"/>
        <v>0</v>
      </c>
      <c r="PT26" s="25"/>
      <c r="PU26" s="1"/>
      <c r="PV26" s="3"/>
      <c r="PW26" s="12">
        <f t="shared" si="71"/>
        <v>0</v>
      </c>
      <c r="PX26" s="11"/>
      <c r="PY26" s="12">
        <f t="shared" si="334"/>
        <v>0</v>
      </c>
      <c r="PZ26" s="25"/>
      <c r="QA26" s="1"/>
      <c r="QB26" s="3"/>
      <c r="QC26" s="12">
        <f t="shared" si="72"/>
        <v>0</v>
      </c>
      <c r="QD26" s="11"/>
      <c r="QE26" s="12">
        <f t="shared" si="335"/>
        <v>0</v>
      </c>
      <c r="QF26" s="25"/>
      <c r="QG26" s="1"/>
      <c r="QH26" s="3"/>
      <c r="QI26" s="12">
        <f t="shared" si="73"/>
        <v>0</v>
      </c>
      <c r="QJ26" s="11"/>
      <c r="QK26" s="12">
        <f t="shared" si="336"/>
        <v>0</v>
      </c>
      <c r="QL26" s="25"/>
      <c r="QM26" s="1"/>
      <c r="QN26" s="3"/>
      <c r="QO26" s="12">
        <f t="shared" si="74"/>
        <v>0</v>
      </c>
      <c r="QP26" s="11"/>
      <c r="QQ26" s="12">
        <f t="shared" si="337"/>
        <v>0</v>
      </c>
      <c r="QR26" s="25"/>
      <c r="QS26" s="1"/>
      <c r="QT26" s="3"/>
      <c r="QU26" s="12">
        <f t="shared" si="75"/>
        <v>0</v>
      </c>
      <c r="QV26" s="11"/>
      <c r="QW26" s="12">
        <f t="shared" si="338"/>
        <v>0</v>
      </c>
      <c r="QX26" s="25"/>
      <c r="QY26" s="1"/>
      <c r="QZ26" s="3"/>
      <c r="RA26" s="12">
        <f t="shared" si="76"/>
        <v>0</v>
      </c>
      <c r="RB26" s="11"/>
      <c r="RC26" s="12">
        <f t="shared" si="339"/>
        <v>0</v>
      </c>
      <c r="RD26" s="25"/>
      <c r="RE26" s="1"/>
      <c r="RF26" s="3"/>
      <c r="RG26" s="12">
        <f t="shared" si="77"/>
        <v>0</v>
      </c>
      <c r="RH26" s="11"/>
      <c r="RI26" s="12">
        <f t="shared" si="340"/>
        <v>0</v>
      </c>
      <c r="RJ26" s="25"/>
      <c r="RK26" s="1"/>
      <c r="RL26" s="3"/>
      <c r="RM26" s="12">
        <f t="shared" si="78"/>
        <v>0</v>
      </c>
      <c r="RN26" s="11"/>
      <c r="RO26" s="12">
        <f t="shared" si="341"/>
        <v>0</v>
      </c>
      <c r="RP26" s="25"/>
      <c r="RQ26" s="1"/>
      <c r="RR26" s="3"/>
      <c r="RS26" s="12">
        <f t="shared" si="261"/>
        <v>0</v>
      </c>
      <c r="RT26" s="11"/>
      <c r="RU26" s="12">
        <f t="shared" si="342"/>
        <v>0</v>
      </c>
      <c r="RV26" s="25"/>
      <c r="RW26" s="1"/>
      <c r="RX26" s="3"/>
      <c r="RY26" s="12">
        <f t="shared" si="80"/>
        <v>0</v>
      </c>
      <c r="RZ26" s="11"/>
      <c r="SA26" s="12">
        <f t="shared" si="343"/>
        <v>0</v>
      </c>
      <c r="SB26" s="25"/>
      <c r="SC26" s="1"/>
      <c r="SD26" s="3"/>
      <c r="SE26" s="12">
        <f t="shared" si="81"/>
        <v>0</v>
      </c>
      <c r="SF26" s="11"/>
      <c r="SG26" s="12">
        <f t="shared" si="344"/>
        <v>0</v>
      </c>
      <c r="SH26" s="25"/>
      <c r="SI26" s="1"/>
      <c r="SJ26" s="3"/>
      <c r="SK26" s="12">
        <f t="shared" si="82"/>
        <v>0</v>
      </c>
      <c r="SL26" s="11"/>
      <c r="SM26" s="12">
        <f t="shared" si="345"/>
        <v>0</v>
      </c>
      <c r="SN26" s="25"/>
      <c r="SO26" s="1"/>
      <c r="SP26" s="3"/>
      <c r="SQ26" s="12">
        <f t="shared" si="83"/>
        <v>0</v>
      </c>
      <c r="SR26" s="11"/>
      <c r="SS26" s="12">
        <f t="shared" si="346"/>
        <v>0</v>
      </c>
      <c r="ST26" s="25"/>
      <c r="SV26" s="1"/>
      <c r="SW26" s="3"/>
      <c r="SX26" s="12">
        <f t="shared" si="84"/>
        <v>0</v>
      </c>
      <c r="SY26" s="11"/>
      <c r="SZ26" s="12">
        <f t="shared" si="347"/>
        <v>0</v>
      </c>
      <c r="TB26" s="1"/>
      <c r="TC26" s="3"/>
      <c r="TD26" s="12">
        <f t="shared" si="85"/>
        <v>0</v>
      </c>
      <c r="TE26" s="11"/>
      <c r="TF26" s="12">
        <f t="shared" si="348"/>
        <v>0</v>
      </c>
      <c r="TH26" s="1"/>
      <c r="TI26" s="3"/>
      <c r="TJ26" s="12">
        <f t="shared" si="86"/>
        <v>0</v>
      </c>
      <c r="TK26" s="11"/>
      <c r="TL26" s="12">
        <f t="shared" si="349"/>
        <v>0</v>
      </c>
      <c r="TN26" s="1"/>
      <c r="TO26" s="3"/>
      <c r="TP26" s="12">
        <f t="shared" si="87"/>
        <v>0</v>
      </c>
      <c r="TQ26" s="11"/>
      <c r="TR26" s="12">
        <f t="shared" si="350"/>
        <v>0</v>
      </c>
      <c r="TT26" s="1"/>
      <c r="TU26" s="3"/>
      <c r="TV26" s="12">
        <f t="shared" si="88"/>
        <v>0</v>
      </c>
      <c r="TW26" s="11"/>
      <c r="TX26" s="12">
        <f t="shared" si="351"/>
        <v>0</v>
      </c>
      <c r="TZ26" s="1"/>
      <c r="UA26" s="3"/>
      <c r="UB26" s="12">
        <f t="shared" si="89"/>
        <v>0</v>
      </c>
      <c r="UC26" s="11"/>
      <c r="UD26" s="12">
        <f t="shared" si="352"/>
        <v>0</v>
      </c>
      <c r="UF26" s="1"/>
      <c r="UG26" s="3"/>
      <c r="UH26" s="12">
        <f t="shared" si="90"/>
        <v>0</v>
      </c>
      <c r="UI26" s="11"/>
      <c r="UJ26" s="12">
        <f t="shared" si="353"/>
        <v>0</v>
      </c>
      <c r="UK26" s="25"/>
      <c r="UL26" s="1"/>
      <c r="UM26" s="3"/>
      <c r="UN26" s="12">
        <f t="shared" si="91"/>
        <v>0</v>
      </c>
      <c r="UO26" s="11"/>
      <c r="UP26" s="12">
        <f t="shared" si="354"/>
        <v>0</v>
      </c>
      <c r="UQ26" s="25"/>
      <c r="UR26" s="1"/>
      <c r="US26" s="3"/>
      <c r="UT26" s="12">
        <f t="shared" si="92"/>
        <v>0</v>
      </c>
      <c r="UU26" s="11"/>
      <c r="UV26" s="12">
        <f t="shared" si="355"/>
        <v>0</v>
      </c>
      <c r="UW26" s="25"/>
      <c r="UX26" s="1"/>
      <c r="UY26" s="3"/>
      <c r="UZ26" s="12">
        <f t="shared" si="93"/>
        <v>0</v>
      </c>
      <c r="VA26" s="11"/>
      <c r="VB26" s="12">
        <f t="shared" si="356"/>
        <v>0</v>
      </c>
      <c r="VC26" s="25"/>
      <c r="VE26" s="1"/>
      <c r="VF26" s="3"/>
      <c r="VG26" s="12">
        <f t="shared" si="94"/>
        <v>0</v>
      </c>
      <c r="VH26" s="11"/>
      <c r="VI26" s="12">
        <f t="shared" si="357"/>
        <v>0</v>
      </c>
      <c r="VK26" s="1"/>
      <c r="VL26" s="3"/>
      <c r="VM26" s="12">
        <f t="shared" si="95"/>
        <v>0</v>
      </c>
      <c r="VN26" s="11"/>
      <c r="VO26" s="12">
        <f t="shared" si="358"/>
        <v>0</v>
      </c>
      <c r="VQ26" s="1"/>
      <c r="VR26" s="3"/>
      <c r="VS26" s="12">
        <f t="shared" si="96"/>
        <v>0</v>
      </c>
      <c r="VT26" s="11"/>
      <c r="VU26" s="12">
        <f t="shared" si="359"/>
        <v>0</v>
      </c>
      <c r="VW26" s="1"/>
      <c r="VX26" s="3"/>
      <c r="VY26" s="12">
        <f t="shared" si="97"/>
        <v>0</v>
      </c>
      <c r="VZ26" s="11"/>
      <c r="WA26" s="12">
        <f t="shared" si="360"/>
        <v>0</v>
      </c>
      <c r="WC26" s="1"/>
      <c r="WD26" s="3"/>
      <c r="WE26" s="12">
        <f t="shared" si="98"/>
        <v>0</v>
      </c>
      <c r="WF26" s="11"/>
      <c r="WG26" s="12">
        <f t="shared" si="361"/>
        <v>0</v>
      </c>
      <c r="WI26" s="1"/>
      <c r="WJ26" s="3"/>
      <c r="WK26" s="12">
        <f t="shared" si="99"/>
        <v>0</v>
      </c>
      <c r="WL26" s="11"/>
      <c r="WM26" s="12">
        <f t="shared" si="362"/>
        <v>0</v>
      </c>
      <c r="WO26" s="1"/>
      <c r="WP26" s="3"/>
      <c r="WQ26" s="12">
        <f t="shared" si="100"/>
        <v>0</v>
      </c>
      <c r="WR26" s="11"/>
      <c r="WS26" s="12">
        <f t="shared" si="363"/>
        <v>0</v>
      </c>
      <c r="WU26" s="1"/>
      <c r="WV26" s="3"/>
      <c r="WW26" s="12">
        <f t="shared" si="101"/>
        <v>0</v>
      </c>
      <c r="WX26" s="11"/>
      <c r="WY26" s="12">
        <f t="shared" si="364"/>
        <v>0</v>
      </c>
      <c r="XA26" s="1"/>
      <c r="XB26" s="3"/>
      <c r="XC26" s="12">
        <f t="shared" si="102"/>
        <v>0</v>
      </c>
      <c r="XD26" s="11"/>
      <c r="XE26" s="12">
        <f t="shared" si="365"/>
        <v>0</v>
      </c>
      <c r="XG26" s="1"/>
      <c r="XH26" s="3"/>
      <c r="XI26" s="12">
        <f t="shared" si="103"/>
        <v>0</v>
      </c>
      <c r="XJ26" s="11"/>
      <c r="XK26" s="12">
        <f t="shared" si="366"/>
        <v>0</v>
      </c>
      <c r="XM26" s="1"/>
      <c r="XN26" s="3"/>
      <c r="XO26" s="12">
        <f t="shared" si="104"/>
        <v>0</v>
      </c>
      <c r="XP26" s="11"/>
      <c r="XQ26" s="12">
        <f t="shared" si="367"/>
        <v>0</v>
      </c>
      <c r="XS26" s="1"/>
      <c r="XT26" s="3"/>
      <c r="XU26" s="12">
        <f t="shared" si="105"/>
        <v>0</v>
      </c>
      <c r="XV26" s="11"/>
      <c r="XW26" s="12">
        <f t="shared" si="368"/>
        <v>0</v>
      </c>
      <c r="XY26" s="1"/>
      <c r="XZ26" s="3"/>
      <c r="YA26" s="12">
        <f t="shared" si="106"/>
        <v>0</v>
      </c>
      <c r="YB26" s="11"/>
      <c r="YC26" s="12">
        <f t="shared" si="369"/>
        <v>0</v>
      </c>
      <c r="YE26" s="1"/>
      <c r="YF26" s="3"/>
      <c r="YG26" s="12">
        <f t="shared" si="107"/>
        <v>0</v>
      </c>
      <c r="YH26" s="11"/>
      <c r="YI26" s="12">
        <f t="shared" si="370"/>
        <v>0</v>
      </c>
      <c r="YK26" s="1"/>
      <c r="YL26" s="3"/>
      <c r="YM26" s="12">
        <f t="shared" si="108"/>
        <v>0</v>
      </c>
      <c r="YN26" s="11"/>
      <c r="YO26" s="12">
        <f t="shared" si="371"/>
        <v>0</v>
      </c>
      <c r="YQ26" s="1"/>
      <c r="YR26" s="3"/>
      <c r="YS26" s="12">
        <f t="shared" si="109"/>
        <v>0</v>
      </c>
      <c r="YT26" s="11"/>
      <c r="YU26" s="12">
        <f t="shared" si="372"/>
        <v>0</v>
      </c>
      <c r="YW26" s="1"/>
      <c r="YX26" s="3"/>
      <c r="YY26" s="12">
        <f t="shared" si="110"/>
        <v>0</v>
      </c>
      <c r="YZ26" s="11"/>
      <c r="ZA26" s="12">
        <f t="shared" si="373"/>
        <v>0</v>
      </c>
      <c r="ZC26" s="1"/>
      <c r="ZD26" s="3"/>
      <c r="ZE26" s="12">
        <f t="shared" si="111"/>
        <v>0</v>
      </c>
      <c r="ZF26" s="11"/>
      <c r="ZG26" s="12">
        <f t="shared" si="374"/>
        <v>0</v>
      </c>
      <c r="ZI26" s="1"/>
      <c r="ZJ26" s="3"/>
      <c r="ZK26" s="12">
        <f t="shared" si="112"/>
        <v>0</v>
      </c>
      <c r="ZL26" s="11"/>
      <c r="ZM26" s="12">
        <f t="shared" si="375"/>
        <v>0</v>
      </c>
      <c r="ZO26" s="1"/>
      <c r="ZP26" s="3"/>
      <c r="ZQ26" s="12">
        <f t="shared" si="113"/>
        <v>0</v>
      </c>
      <c r="ZR26" s="11"/>
      <c r="ZS26" s="12">
        <f t="shared" si="376"/>
        <v>0</v>
      </c>
      <c r="ZU26" s="1"/>
      <c r="ZV26" s="3"/>
      <c r="ZW26" s="12">
        <f t="shared" si="114"/>
        <v>0</v>
      </c>
      <c r="ZX26" s="11"/>
      <c r="ZY26" s="12">
        <f t="shared" si="377"/>
        <v>0</v>
      </c>
      <c r="AAA26" s="1"/>
      <c r="AAB26" s="3"/>
      <c r="AAC26" s="12">
        <f t="shared" si="115"/>
        <v>0</v>
      </c>
      <c r="AAD26" s="11"/>
      <c r="AAE26" s="12">
        <f t="shared" si="378"/>
        <v>0</v>
      </c>
      <c r="AAG26" s="1"/>
      <c r="AAH26" s="3"/>
      <c r="AAI26" s="12">
        <f t="shared" si="116"/>
        <v>0</v>
      </c>
      <c r="AAJ26" s="11"/>
      <c r="AAK26" s="12">
        <f t="shared" si="379"/>
        <v>0</v>
      </c>
      <c r="AAM26" s="1"/>
      <c r="AAN26" s="3"/>
      <c r="AAO26" s="12">
        <f t="shared" si="117"/>
        <v>0</v>
      </c>
      <c r="AAP26" s="11"/>
      <c r="AAQ26" s="12">
        <f t="shared" si="380"/>
        <v>0</v>
      </c>
      <c r="AAS26" s="1"/>
      <c r="AAT26" s="3"/>
      <c r="AAU26" s="12">
        <f t="shared" si="118"/>
        <v>0</v>
      </c>
      <c r="AAV26" s="11"/>
      <c r="AAW26" s="12">
        <f t="shared" si="381"/>
        <v>0</v>
      </c>
      <c r="AAY26" s="1"/>
      <c r="AAZ26" s="3"/>
      <c r="ABA26" s="12">
        <f t="shared" si="119"/>
        <v>0</v>
      </c>
      <c r="ABB26" s="11"/>
      <c r="ABC26" s="12">
        <f t="shared" si="382"/>
        <v>0</v>
      </c>
      <c r="ABE26" s="1"/>
      <c r="ABF26" s="3"/>
      <c r="ABG26" s="12">
        <f t="shared" si="120"/>
        <v>0</v>
      </c>
      <c r="ABH26" s="11"/>
      <c r="ABI26" s="12">
        <f t="shared" si="383"/>
        <v>0</v>
      </c>
      <c r="ABK26" s="1"/>
      <c r="ABL26" s="3"/>
      <c r="ABM26" s="12">
        <f t="shared" si="121"/>
        <v>0</v>
      </c>
      <c r="ABN26" s="11"/>
      <c r="ABO26" s="12">
        <f t="shared" si="384"/>
        <v>0</v>
      </c>
      <c r="ABQ26" s="1"/>
      <c r="ABR26" s="3"/>
      <c r="ABS26" s="12">
        <f t="shared" si="122"/>
        <v>0</v>
      </c>
      <c r="ABT26" s="11"/>
      <c r="ABU26" s="12">
        <f t="shared" si="385"/>
        <v>0</v>
      </c>
      <c r="ABW26" s="1"/>
      <c r="ABX26" s="3"/>
      <c r="ABY26" s="12">
        <f t="shared" si="123"/>
        <v>0</v>
      </c>
      <c r="ABZ26" s="11"/>
      <c r="ACA26" s="12">
        <f t="shared" si="386"/>
        <v>0</v>
      </c>
      <c r="ACC26" s="1"/>
      <c r="ACD26" s="3"/>
      <c r="ACE26" s="12">
        <f t="shared" si="124"/>
        <v>0</v>
      </c>
      <c r="ACF26" s="11"/>
      <c r="ACG26" s="12">
        <f t="shared" si="387"/>
        <v>0</v>
      </c>
      <c r="ACI26" s="1"/>
      <c r="ACJ26" s="3"/>
      <c r="ACK26" s="12">
        <f t="shared" si="125"/>
        <v>0</v>
      </c>
      <c r="ACL26" s="11"/>
      <c r="ACM26" s="12">
        <f t="shared" si="388"/>
        <v>0</v>
      </c>
      <c r="ACO26" s="1"/>
      <c r="ACP26" s="3"/>
      <c r="ACQ26" s="12">
        <f t="shared" si="126"/>
        <v>0</v>
      </c>
      <c r="ACR26" s="11"/>
      <c r="ACS26" s="12">
        <f t="shared" si="389"/>
        <v>0</v>
      </c>
      <c r="ACU26" s="1"/>
      <c r="ACV26" s="3"/>
      <c r="ACW26" s="12">
        <f t="shared" si="127"/>
        <v>0</v>
      </c>
      <c r="ACX26" s="11"/>
      <c r="ACY26" s="12">
        <f t="shared" si="390"/>
        <v>0</v>
      </c>
      <c r="ADA26" s="1"/>
      <c r="ADB26" s="3"/>
      <c r="ADC26" s="12">
        <f t="shared" si="128"/>
        <v>0</v>
      </c>
      <c r="ADD26" s="11"/>
      <c r="ADE26" s="12">
        <f t="shared" si="391"/>
        <v>0</v>
      </c>
      <c r="ADG26" s="1"/>
      <c r="ADH26" s="3"/>
      <c r="ADI26" s="12">
        <f t="shared" si="129"/>
        <v>0</v>
      </c>
      <c r="ADJ26" s="11"/>
      <c r="ADK26" s="12">
        <f t="shared" si="392"/>
        <v>0</v>
      </c>
    </row>
    <row r="27" spans="1:791" hidden="1" x14ac:dyDescent="0.25">
      <c r="A27" s="25"/>
      <c r="B27" s="1"/>
      <c r="C27" s="3"/>
      <c r="D27" s="12">
        <f t="shared" si="395"/>
        <v>0</v>
      </c>
      <c r="E27" s="11"/>
      <c r="F27" s="12">
        <f t="shared" si="131"/>
        <v>0</v>
      </c>
      <c r="G27" s="25"/>
      <c r="H27" s="1"/>
      <c r="I27" s="3"/>
      <c r="J27" s="12">
        <f t="shared" si="394"/>
        <v>0</v>
      </c>
      <c r="K27" s="11"/>
      <c r="L27" s="12">
        <f t="shared" si="132"/>
        <v>0</v>
      </c>
      <c r="M27" s="25"/>
      <c r="N27" s="1"/>
      <c r="O27" s="3"/>
      <c r="P27" s="12">
        <f t="shared" si="1"/>
        <v>0</v>
      </c>
      <c r="Q27" s="11"/>
      <c r="R27" s="12">
        <f t="shared" si="264"/>
        <v>0</v>
      </c>
      <c r="S27" s="25"/>
      <c r="T27" s="1"/>
      <c r="U27" s="3"/>
      <c r="V27" s="12">
        <f t="shared" si="2"/>
        <v>0</v>
      </c>
      <c r="W27" s="11"/>
      <c r="X27" s="12">
        <f t="shared" si="265"/>
        <v>0</v>
      </c>
      <c r="Y27" s="25"/>
      <c r="Z27" s="1"/>
      <c r="AA27" s="3"/>
      <c r="AB27" s="12">
        <f t="shared" si="3"/>
        <v>0</v>
      </c>
      <c r="AC27" s="11"/>
      <c r="AD27" s="12">
        <f t="shared" si="266"/>
        <v>0</v>
      </c>
      <c r="AE27" s="25"/>
      <c r="AF27" s="1"/>
      <c r="AG27" s="3"/>
      <c r="AH27" s="12">
        <f t="shared" si="4"/>
        <v>0</v>
      </c>
      <c r="AI27" s="11"/>
      <c r="AJ27" s="12">
        <f t="shared" si="267"/>
        <v>0</v>
      </c>
      <c r="AK27" s="25"/>
      <c r="AL27" s="1"/>
      <c r="AM27" s="3"/>
      <c r="AN27" s="12">
        <f t="shared" si="5"/>
        <v>0</v>
      </c>
      <c r="AO27" s="11"/>
      <c r="AP27" s="12">
        <f t="shared" si="268"/>
        <v>0</v>
      </c>
      <c r="AQ27" s="25"/>
      <c r="AR27" s="1"/>
      <c r="AS27" s="3"/>
      <c r="AT27" s="12">
        <f t="shared" si="6"/>
        <v>0</v>
      </c>
      <c r="AU27" s="11"/>
      <c r="AV27" s="12">
        <f t="shared" si="269"/>
        <v>0</v>
      </c>
      <c r="AW27" s="25"/>
      <c r="AX27" s="1"/>
      <c r="AY27" s="3"/>
      <c r="AZ27" s="12">
        <f t="shared" si="7"/>
        <v>0</v>
      </c>
      <c r="BA27" s="11"/>
      <c r="BB27" s="12">
        <f t="shared" si="270"/>
        <v>0</v>
      </c>
      <c r="BC27" s="25"/>
      <c r="BD27" s="1"/>
      <c r="BE27" s="3"/>
      <c r="BF27" s="12">
        <f t="shared" si="8"/>
        <v>0</v>
      </c>
      <c r="BG27" s="11"/>
      <c r="BH27" s="12">
        <f t="shared" si="271"/>
        <v>0</v>
      </c>
      <c r="BI27" s="25"/>
      <c r="BJ27" s="1"/>
      <c r="BK27" s="3"/>
      <c r="BL27" s="12">
        <f t="shared" si="9"/>
        <v>0</v>
      </c>
      <c r="BM27" s="11"/>
      <c r="BN27" s="12">
        <f t="shared" si="272"/>
        <v>0</v>
      </c>
      <c r="BO27" s="25"/>
      <c r="BP27" s="1"/>
      <c r="BQ27" s="3"/>
      <c r="BR27" s="12">
        <f t="shared" si="10"/>
        <v>0</v>
      </c>
      <c r="BS27" s="11"/>
      <c r="BT27" s="12">
        <f t="shared" si="273"/>
        <v>0</v>
      </c>
      <c r="BU27" s="25"/>
      <c r="BV27" s="1"/>
      <c r="BW27" s="3"/>
      <c r="BX27" s="12">
        <f t="shared" si="11"/>
        <v>0</v>
      </c>
      <c r="BY27" s="11"/>
      <c r="BZ27" s="12">
        <f t="shared" si="274"/>
        <v>0</v>
      </c>
      <c r="CA27" s="25"/>
      <c r="CB27" s="1"/>
      <c r="CC27" s="3"/>
      <c r="CD27" s="12">
        <f t="shared" si="12"/>
        <v>0</v>
      </c>
      <c r="CE27" s="11"/>
      <c r="CF27" s="12">
        <f t="shared" si="275"/>
        <v>0</v>
      </c>
      <c r="CG27" s="25"/>
      <c r="CH27" s="1"/>
      <c r="CI27" s="3"/>
      <c r="CJ27" s="12">
        <f t="shared" si="13"/>
        <v>0</v>
      </c>
      <c r="CK27" s="11"/>
      <c r="CL27" s="12">
        <f t="shared" si="276"/>
        <v>0</v>
      </c>
      <c r="CM27" s="25"/>
      <c r="CN27" s="1"/>
      <c r="CO27" s="3"/>
      <c r="CP27" s="12">
        <f t="shared" si="14"/>
        <v>0</v>
      </c>
      <c r="CQ27" s="11"/>
      <c r="CR27" s="12">
        <f t="shared" si="277"/>
        <v>0</v>
      </c>
      <c r="CS27" s="25"/>
      <c r="CT27" s="1"/>
      <c r="CU27" s="3"/>
      <c r="CV27" s="12">
        <f t="shared" si="15"/>
        <v>0</v>
      </c>
      <c r="CW27" s="11"/>
      <c r="CX27" s="12">
        <f t="shared" si="278"/>
        <v>0</v>
      </c>
      <c r="CY27" s="25"/>
      <c r="CZ27" s="1"/>
      <c r="DA27" s="3"/>
      <c r="DB27" s="12">
        <f t="shared" si="16"/>
        <v>0</v>
      </c>
      <c r="DC27" s="11"/>
      <c r="DD27" s="12">
        <f t="shared" si="279"/>
        <v>0</v>
      </c>
      <c r="DE27" s="25"/>
      <c r="DF27" s="1"/>
      <c r="DG27" s="3"/>
      <c r="DH27" s="12">
        <f t="shared" si="17"/>
        <v>0</v>
      </c>
      <c r="DI27" s="11"/>
      <c r="DJ27" s="12">
        <f t="shared" si="280"/>
        <v>0</v>
      </c>
      <c r="DK27" s="25"/>
      <c r="DL27" s="1"/>
      <c r="DM27" s="3"/>
      <c r="DN27" s="12">
        <f t="shared" si="18"/>
        <v>0</v>
      </c>
      <c r="DO27" s="11"/>
      <c r="DP27" s="12">
        <f t="shared" si="281"/>
        <v>0</v>
      </c>
      <c r="DQ27" s="25"/>
      <c r="DR27" s="1"/>
      <c r="DS27" s="3"/>
      <c r="DT27" s="12">
        <f t="shared" si="19"/>
        <v>0</v>
      </c>
      <c r="DU27" s="11"/>
      <c r="DV27" s="12">
        <f t="shared" si="282"/>
        <v>0</v>
      </c>
      <c r="DW27" s="25"/>
      <c r="DX27" s="1"/>
      <c r="DY27" s="3"/>
      <c r="DZ27" s="12">
        <f t="shared" si="20"/>
        <v>0</v>
      </c>
      <c r="EA27" s="11"/>
      <c r="EB27" s="12">
        <f t="shared" si="283"/>
        <v>0</v>
      </c>
      <c r="EC27" s="25"/>
      <c r="EE27" s="1"/>
      <c r="EF27" s="3"/>
      <c r="EG27" s="12">
        <f t="shared" si="21"/>
        <v>0</v>
      </c>
      <c r="EH27" s="11"/>
      <c r="EI27" s="12">
        <f t="shared" si="284"/>
        <v>0</v>
      </c>
      <c r="EK27" s="1"/>
      <c r="EL27" s="3"/>
      <c r="EM27" s="12">
        <f t="shared" si="22"/>
        <v>0</v>
      </c>
      <c r="EN27" s="11"/>
      <c r="EO27" s="12">
        <f t="shared" si="285"/>
        <v>0</v>
      </c>
      <c r="EQ27" s="1"/>
      <c r="ER27" s="3"/>
      <c r="ES27" s="12">
        <f t="shared" si="23"/>
        <v>0</v>
      </c>
      <c r="ET27" s="11"/>
      <c r="EU27" s="12">
        <f t="shared" si="286"/>
        <v>0</v>
      </c>
      <c r="EW27" s="1"/>
      <c r="EX27" s="3"/>
      <c r="EY27" s="12">
        <f t="shared" si="24"/>
        <v>0</v>
      </c>
      <c r="EZ27" s="11"/>
      <c r="FA27" s="12">
        <f t="shared" si="287"/>
        <v>0</v>
      </c>
      <c r="FC27" s="1"/>
      <c r="FD27" s="3"/>
      <c r="FE27" s="12">
        <f t="shared" si="25"/>
        <v>0</v>
      </c>
      <c r="FF27" s="11"/>
      <c r="FG27" s="12">
        <f t="shared" si="288"/>
        <v>0</v>
      </c>
      <c r="FI27" s="1"/>
      <c r="FJ27" s="3"/>
      <c r="FK27" s="12">
        <f t="shared" si="26"/>
        <v>0</v>
      </c>
      <c r="FL27" s="11"/>
      <c r="FM27" s="12">
        <f t="shared" si="289"/>
        <v>0</v>
      </c>
      <c r="FO27" s="1"/>
      <c r="FP27" s="3"/>
      <c r="FQ27" s="12">
        <f t="shared" si="27"/>
        <v>0</v>
      </c>
      <c r="FR27" s="11"/>
      <c r="FS27" s="12">
        <f t="shared" si="290"/>
        <v>0</v>
      </c>
      <c r="FT27" s="25"/>
      <c r="FU27" s="1"/>
      <c r="FV27" s="3"/>
      <c r="FW27" s="12">
        <f t="shared" si="28"/>
        <v>0</v>
      </c>
      <c r="FX27" s="11"/>
      <c r="FY27" s="12">
        <f t="shared" si="291"/>
        <v>0</v>
      </c>
      <c r="FZ27" s="25"/>
      <c r="GA27" s="1"/>
      <c r="GB27" s="3"/>
      <c r="GC27" s="12">
        <f t="shared" si="29"/>
        <v>0</v>
      </c>
      <c r="GD27" s="11"/>
      <c r="GE27" s="12">
        <f t="shared" si="292"/>
        <v>0</v>
      </c>
      <c r="GF27" s="25"/>
      <c r="GG27" s="1"/>
      <c r="GH27" s="3"/>
      <c r="GI27" s="12">
        <f t="shared" si="30"/>
        <v>0</v>
      </c>
      <c r="GJ27" s="11"/>
      <c r="GK27" s="12">
        <f t="shared" si="293"/>
        <v>0</v>
      </c>
      <c r="GL27" s="25"/>
      <c r="GM27" s="1"/>
      <c r="GN27" s="3"/>
      <c r="GO27" s="12">
        <f t="shared" si="31"/>
        <v>0</v>
      </c>
      <c r="GP27" s="11"/>
      <c r="GQ27" s="12">
        <f t="shared" si="294"/>
        <v>0</v>
      </c>
      <c r="GR27" s="25"/>
      <c r="GS27" s="1"/>
      <c r="GT27" s="3"/>
      <c r="GU27" s="12">
        <f t="shared" si="32"/>
        <v>0</v>
      </c>
      <c r="GV27" s="11"/>
      <c r="GW27" s="12">
        <f t="shared" si="295"/>
        <v>0</v>
      </c>
      <c r="GX27" s="25"/>
      <c r="GY27" s="1"/>
      <c r="GZ27" s="3"/>
      <c r="HA27" s="12">
        <f t="shared" si="33"/>
        <v>0</v>
      </c>
      <c r="HB27" s="11"/>
      <c r="HC27" s="12">
        <f t="shared" si="296"/>
        <v>0</v>
      </c>
      <c r="HD27" s="25"/>
      <c r="HE27" s="1"/>
      <c r="HF27" s="3"/>
      <c r="HG27" s="12">
        <f t="shared" si="34"/>
        <v>0</v>
      </c>
      <c r="HH27" s="11"/>
      <c r="HI27" s="12">
        <f t="shared" si="297"/>
        <v>0</v>
      </c>
      <c r="HJ27" s="25"/>
      <c r="HK27" s="1"/>
      <c r="HL27" s="3"/>
      <c r="HM27" s="12">
        <f t="shared" si="35"/>
        <v>0</v>
      </c>
      <c r="HN27" s="11"/>
      <c r="HO27" s="12">
        <f t="shared" si="298"/>
        <v>0</v>
      </c>
      <c r="HP27" s="25"/>
      <c r="HQ27" s="1"/>
      <c r="HR27" s="3"/>
      <c r="HS27" s="12">
        <f t="shared" si="36"/>
        <v>0</v>
      </c>
      <c r="HT27" s="11"/>
      <c r="HU27" s="12">
        <f t="shared" si="299"/>
        <v>0</v>
      </c>
      <c r="HV27" s="25"/>
      <c r="HW27" s="1"/>
      <c r="HX27" s="3"/>
      <c r="HY27" s="12">
        <f t="shared" si="37"/>
        <v>0</v>
      </c>
      <c r="HZ27" s="11"/>
      <c r="IA27" s="12">
        <f t="shared" si="300"/>
        <v>0</v>
      </c>
      <c r="IB27" s="25"/>
      <c r="IC27" s="1"/>
      <c r="ID27" s="3"/>
      <c r="IE27" s="12">
        <f t="shared" si="38"/>
        <v>0</v>
      </c>
      <c r="IF27" s="11"/>
      <c r="IG27" s="12">
        <f t="shared" si="301"/>
        <v>0</v>
      </c>
      <c r="IH27" s="25"/>
      <c r="II27" s="1"/>
      <c r="IJ27" s="3"/>
      <c r="IK27" s="12">
        <f t="shared" si="39"/>
        <v>0</v>
      </c>
      <c r="IL27" s="11"/>
      <c r="IM27" s="12">
        <f t="shared" si="302"/>
        <v>0</v>
      </c>
      <c r="IN27" s="25"/>
      <c r="IO27" s="1"/>
      <c r="IP27" s="3"/>
      <c r="IQ27" s="12">
        <f t="shared" si="40"/>
        <v>0</v>
      </c>
      <c r="IR27" s="11"/>
      <c r="IS27" s="12">
        <f t="shared" si="303"/>
        <v>0</v>
      </c>
      <c r="IT27" s="25"/>
      <c r="IU27" s="1"/>
      <c r="IV27" s="3"/>
      <c r="IW27" s="12">
        <f t="shared" si="41"/>
        <v>0</v>
      </c>
      <c r="IX27" s="11"/>
      <c r="IY27" s="12">
        <f t="shared" si="304"/>
        <v>0</v>
      </c>
      <c r="IZ27" s="25"/>
      <c r="JA27" s="1"/>
      <c r="JB27" s="3"/>
      <c r="JC27" s="12">
        <f t="shared" si="42"/>
        <v>0</v>
      </c>
      <c r="JD27" s="11"/>
      <c r="JE27" s="12">
        <f t="shared" si="305"/>
        <v>0</v>
      </c>
      <c r="JF27" s="25"/>
      <c r="JG27" s="1"/>
      <c r="JH27" s="3"/>
      <c r="JI27" s="12">
        <f t="shared" si="257"/>
        <v>0</v>
      </c>
      <c r="JJ27" s="11"/>
      <c r="JK27" s="12">
        <f t="shared" si="306"/>
        <v>0</v>
      </c>
      <c r="JL27" s="25"/>
      <c r="JM27" s="1"/>
      <c r="JN27" s="3"/>
      <c r="JO27" s="12">
        <f t="shared" si="44"/>
        <v>0</v>
      </c>
      <c r="JP27" s="11"/>
      <c r="JQ27" s="12">
        <f t="shared" si="307"/>
        <v>0</v>
      </c>
      <c r="JR27" s="25"/>
      <c r="JS27" s="1"/>
      <c r="JT27" s="3"/>
      <c r="JU27" s="12">
        <f t="shared" si="45"/>
        <v>0</v>
      </c>
      <c r="JV27" s="11"/>
      <c r="JW27" s="12">
        <f t="shared" si="308"/>
        <v>0</v>
      </c>
      <c r="JX27" s="25"/>
      <c r="JY27" s="1"/>
      <c r="JZ27" s="3"/>
      <c r="KA27" s="12">
        <f t="shared" si="46"/>
        <v>0</v>
      </c>
      <c r="KB27" s="11"/>
      <c r="KC27" s="12">
        <f t="shared" si="309"/>
        <v>0</v>
      </c>
      <c r="KD27" s="25"/>
      <c r="KE27" s="1"/>
      <c r="KF27" s="3"/>
      <c r="KG27" s="12">
        <f t="shared" si="47"/>
        <v>0</v>
      </c>
      <c r="KH27" s="11"/>
      <c r="KI27" s="12">
        <f t="shared" si="310"/>
        <v>0</v>
      </c>
      <c r="KJ27" s="25"/>
      <c r="KL27" s="1"/>
      <c r="KM27" s="3"/>
      <c r="KN27" s="12">
        <f t="shared" si="48"/>
        <v>0</v>
      </c>
      <c r="KO27" s="11"/>
      <c r="KP27" s="12">
        <f t="shared" si="311"/>
        <v>0</v>
      </c>
      <c r="KR27" s="1"/>
      <c r="KS27" s="3"/>
      <c r="KT27" s="12">
        <f t="shared" si="49"/>
        <v>0</v>
      </c>
      <c r="KU27" s="11"/>
      <c r="KV27" s="12">
        <f t="shared" si="312"/>
        <v>0</v>
      </c>
      <c r="KX27" s="1"/>
      <c r="KY27" s="3"/>
      <c r="KZ27" s="12">
        <f t="shared" si="50"/>
        <v>0</v>
      </c>
      <c r="LA27" s="11"/>
      <c r="LB27" s="12">
        <f t="shared" si="313"/>
        <v>0</v>
      </c>
      <c r="LD27" s="1"/>
      <c r="LE27" s="3"/>
      <c r="LF27" s="12">
        <f t="shared" si="51"/>
        <v>0</v>
      </c>
      <c r="LG27" s="11"/>
      <c r="LH27" s="12">
        <f t="shared" si="314"/>
        <v>0</v>
      </c>
      <c r="LJ27" s="1"/>
      <c r="LK27" s="3"/>
      <c r="LL27" s="12">
        <f t="shared" si="52"/>
        <v>0</v>
      </c>
      <c r="LM27" s="11"/>
      <c r="LN27" s="12">
        <f t="shared" si="315"/>
        <v>0</v>
      </c>
      <c r="LP27" s="1"/>
      <c r="LQ27" s="3"/>
      <c r="LR27" s="12">
        <f t="shared" si="53"/>
        <v>0</v>
      </c>
      <c r="LS27" s="11"/>
      <c r="LT27" s="12">
        <f t="shared" si="316"/>
        <v>0</v>
      </c>
      <c r="LV27" s="1"/>
      <c r="LW27" s="3"/>
      <c r="LX27" s="12">
        <f t="shared" si="54"/>
        <v>0</v>
      </c>
      <c r="LY27" s="11"/>
      <c r="LZ27" s="12">
        <f t="shared" si="317"/>
        <v>0</v>
      </c>
      <c r="MA27" s="25"/>
      <c r="MB27" s="1"/>
      <c r="MC27" s="3"/>
      <c r="MD27" s="12">
        <f t="shared" si="55"/>
        <v>0</v>
      </c>
      <c r="ME27" s="11"/>
      <c r="MF27" s="12">
        <f t="shared" si="318"/>
        <v>0</v>
      </c>
      <c r="MG27" s="25"/>
      <c r="MH27" s="1"/>
      <c r="MI27" s="3"/>
      <c r="MJ27" s="12">
        <f t="shared" si="56"/>
        <v>0</v>
      </c>
      <c r="MK27" s="11"/>
      <c r="ML27" s="12">
        <f t="shared" si="319"/>
        <v>0</v>
      </c>
      <c r="MM27" s="25"/>
      <c r="MO27" s="1"/>
      <c r="MP27" s="3"/>
      <c r="MQ27" s="12">
        <f t="shared" si="57"/>
        <v>0</v>
      </c>
      <c r="MR27" s="11"/>
      <c r="MS27" s="12">
        <f t="shared" si="320"/>
        <v>0</v>
      </c>
      <c r="MU27" s="1"/>
      <c r="MV27" s="3"/>
      <c r="MW27" s="12">
        <f t="shared" si="58"/>
        <v>0</v>
      </c>
      <c r="MX27" s="11"/>
      <c r="MY27" s="12">
        <f t="shared" si="321"/>
        <v>0</v>
      </c>
      <c r="NA27" s="1"/>
      <c r="NB27" s="3"/>
      <c r="NC27" s="12">
        <f t="shared" si="59"/>
        <v>0</v>
      </c>
      <c r="ND27" s="11"/>
      <c r="NE27" s="12">
        <f t="shared" si="322"/>
        <v>0</v>
      </c>
      <c r="NG27" s="1"/>
      <c r="NH27" s="3"/>
      <c r="NI27" s="12">
        <f t="shared" si="60"/>
        <v>0</v>
      </c>
      <c r="NJ27" s="11"/>
      <c r="NK27" s="12">
        <f t="shared" si="323"/>
        <v>0</v>
      </c>
      <c r="NM27" s="1"/>
      <c r="NN27" s="3"/>
      <c r="NO27" s="12">
        <f t="shared" si="61"/>
        <v>0</v>
      </c>
      <c r="NP27" s="11"/>
      <c r="NQ27" s="12">
        <f t="shared" si="324"/>
        <v>0</v>
      </c>
      <c r="NS27" s="1"/>
      <c r="NT27" s="3"/>
      <c r="NU27" s="12">
        <f t="shared" si="62"/>
        <v>0</v>
      </c>
      <c r="NV27" s="11"/>
      <c r="NW27" s="12">
        <f t="shared" si="325"/>
        <v>0</v>
      </c>
      <c r="NY27" s="1"/>
      <c r="NZ27" s="3"/>
      <c r="OA27" s="12">
        <f t="shared" si="63"/>
        <v>0</v>
      </c>
      <c r="OB27" s="11"/>
      <c r="OC27" s="12">
        <f t="shared" si="326"/>
        <v>0</v>
      </c>
      <c r="OD27" s="25"/>
      <c r="OE27" s="1"/>
      <c r="OF27" s="3"/>
      <c r="OG27" s="12">
        <f t="shared" si="64"/>
        <v>0</v>
      </c>
      <c r="OH27" s="11"/>
      <c r="OI27" s="12">
        <f t="shared" si="327"/>
        <v>0</v>
      </c>
      <c r="OJ27" s="25"/>
      <c r="OK27" s="1"/>
      <c r="OL27" s="3"/>
      <c r="OM27" s="12">
        <f t="shared" si="65"/>
        <v>0</v>
      </c>
      <c r="ON27" s="11"/>
      <c r="OO27" s="12">
        <f t="shared" si="328"/>
        <v>0</v>
      </c>
      <c r="OP27" s="25"/>
      <c r="OQ27" s="1"/>
      <c r="OR27" s="3"/>
      <c r="OS27" s="12">
        <f t="shared" si="66"/>
        <v>0</v>
      </c>
      <c r="OT27" s="11"/>
      <c r="OU27" s="12">
        <f t="shared" si="329"/>
        <v>0</v>
      </c>
      <c r="OV27" s="25"/>
      <c r="OW27" s="1"/>
      <c r="OX27" s="3"/>
      <c r="OY27" s="12">
        <f t="shared" si="67"/>
        <v>0</v>
      </c>
      <c r="OZ27" s="11"/>
      <c r="PA27" s="12">
        <f t="shared" si="330"/>
        <v>0</v>
      </c>
      <c r="PB27" s="25"/>
      <c r="PC27" s="1"/>
      <c r="PD27" s="3"/>
      <c r="PE27" s="12">
        <f t="shared" si="68"/>
        <v>0</v>
      </c>
      <c r="PF27" s="11"/>
      <c r="PG27" s="12">
        <f t="shared" si="331"/>
        <v>0</v>
      </c>
      <c r="PH27" s="25"/>
      <c r="PI27" s="1"/>
      <c r="PJ27" s="3"/>
      <c r="PK27" s="12">
        <f t="shared" si="69"/>
        <v>0</v>
      </c>
      <c r="PL27" s="11"/>
      <c r="PM27" s="12">
        <f t="shared" si="332"/>
        <v>0</v>
      </c>
      <c r="PN27" s="25"/>
      <c r="PO27" s="1"/>
      <c r="PP27" s="3"/>
      <c r="PQ27" s="12">
        <f t="shared" si="70"/>
        <v>0</v>
      </c>
      <c r="PR27" s="11"/>
      <c r="PS27" s="12">
        <f t="shared" si="333"/>
        <v>0</v>
      </c>
      <c r="PT27" s="25"/>
      <c r="PU27" s="1"/>
      <c r="PV27" s="3"/>
      <c r="PW27" s="12">
        <f t="shared" si="71"/>
        <v>0</v>
      </c>
      <c r="PX27" s="11"/>
      <c r="PY27" s="12">
        <f t="shared" si="334"/>
        <v>0</v>
      </c>
      <c r="PZ27" s="25"/>
      <c r="QA27" s="1"/>
      <c r="QB27" s="3"/>
      <c r="QC27" s="12">
        <f t="shared" si="72"/>
        <v>0</v>
      </c>
      <c r="QD27" s="11"/>
      <c r="QE27" s="12">
        <f t="shared" si="335"/>
        <v>0</v>
      </c>
      <c r="QF27" s="25"/>
      <c r="QG27" s="1"/>
      <c r="QH27" s="3"/>
      <c r="QI27" s="12">
        <f t="shared" si="73"/>
        <v>0</v>
      </c>
      <c r="QJ27" s="11"/>
      <c r="QK27" s="12">
        <f t="shared" si="336"/>
        <v>0</v>
      </c>
      <c r="QL27" s="25"/>
      <c r="QM27" s="1"/>
      <c r="QN27" s="3"/>
      <c r="QO27" s="12">
        <f t="shared" si="74"/>
        <v>0</v>
      </c>
      <c r="QP27" s="11"/>
      <c r="QQ27" s="12">
        <f t="shared" si="337"/>
        <v>0</v>
      </c>
      <c r="QR27" s="25"/>
      <c r="QS27" s="1"/>
      <c r="QT27" s="3"/>
      <c r="QU27" s="12">
        <f t="shared" si="75"/>
        <v>0</v>
      </c>
      <c r="QV27" s="11"/>
      <c r="QW27" s="12">
        <f t="shared" si="338"/>
        <v>0</v>
      </c>
      <c r="QX27" s="25"/>
      <c r="QY27" s="1"/>
      <c r="QZ27" s="3"/>
      <c r="RA27" s="12">
        <f t="shared" si="76"/>
        <v>0</v>
      </c>
      <c r="RB27" s="11"/>
      <c r="RC27" s="12">
        <f t="shared" si="339"/>
        <v>0</v>
      </c>
      <c r="RD27" s="25"/>
      <c r="RE27" s="1"/>
      <c r="RF27" s="3"/>
      <c r="RG27" s="12">
        <f t="shared" si="77"/>
        <v>0</v>
      </c>
      <c r="RH27" s="11"/>
      <c r="RI27" s="12">
        <f t="shared" si="340"/>
        <v>0</v>
      </c>
      <c r="RJ27" s="25"/>
      <c r="RK27" s="1"/>
      <c r="RL27" s="3"/>
      <c r="RM27" s="12">
        <f t="shared" si="78"/>
        <v>0</v>
      </c>
      <c r="RN27" s="11"/>
      <c r="RO27" s="12">
        <f t="shared" si="341"/>
        <v>0</v>
      </c>
      <c r="RP27" s="25"/>
      <c r="RQ27" s="1"/>
      <c r="RR27" s="3"/>
      <c r="RS27" s="12">
        <f t="shared" si="261"/>
        <v>0</v>
      </c>
      <c r="RT27" s="11"/>
      <c r="RU27" s="12">
        <f t="shared" si="342"/>
        <v>0</v>
      </c>
      <c r="RV27" s="25"/>
      <c r="RW27" s="1"/>
      <c r="RX27" s="3"/>
      <c r="RY27" s="12">
        <f t="shared" si="80"/>
        <v>0</v>
      </c>
      <c r="RZ27" s="11"/>
      <c r="SA27" s="12">
        <f t="shared" si="343"/>
        <v>0</v>
      </c>
      <c r="SB27" s="25"/>
      <c r="SC27" s="1"/>
      <c r="SD27" s="3"/>
      <c r="SE27" s="12">
        <f t="shared" si="81"/>
        <v>0</v>
      </c>
      <c r="SF27" s="11"/>
      <c r="SG27" s="12">
        <f t="shared" si="344"/>
        <v>0</v>
      </c>
      <c r="SH27" s="25"/>
      <c r="SI27" s="1"/>
      <c r="SJ27" s="3"/>
      <c r="SK27" s="12">
        <f t="shared" si="82"/>
        <v>0</v>
      </c>
      <c r="SL27" s="11"/>
      <c r="SM27" s="12">
        <f t="shared" si="345"/>
        <v>0</v>
      </c>
      <c r="SN27" s="25"/>
      <c r="SO27" s="1"/>
      <c r="SP27" s="3"/>
      <c r="SQ27" s="12">
        <f t="shared" si="83"/>
        <v>0</v>
      </c>
      <c r="SR27" s="11"/>
      <c r="SS27" s="12">
        <f t="shared" si="346"/>
        <v>0</v>
      </c>
      <c r="ST27" s="25"/>
      <c r="SV27" s="1"/>
      <c r="SW27" s="3"/>
      <c r="SX27" s="12">
        <f t="shared" si="84"/>
        <v>0</v>
      </c>
      <c r="SY27" s="11"/>
      <c r="SZ27" s="12">
        <f t="shared" si="347"/>
        <v>0</v>
      </c>
      <c r="TB27" s="1"/>
      <c r="TC27" s="3"/>
      <c r="TD27" s="12">
        <f t="shared" si="85"/>
        <v>0</v>
      </c>
      <c r="TE27" s="11"/>
      <c r="TF27" s="12">
        <f t="shared" si="348"/>
        <v>0</v>
      </c>
      <c r="TH27" s="1"/>
      <c r="TI27" s="3"/>
      <c r="TJ27" s="12">
        <f t="shared" si="86"/>
        <v>0</v>
      </c>
      <c r="TK27" s="11"/>
      <c r="TL27" s="12">
        <f t="shared" si="349"/>
        <v>0</v>
      </c>
      <c r="TN27" s="1"/>
      <c r="TO27" s="3"/>
      <c r="TP27" s="12">
        <f t="shared" si="87"/>
        <v>0</v>
      </c>
      <c r="TQ27" s="11"/>
      <c r="TR27" s="12">
        <f t="shared" si="350"/>
        <v>0</v>
      </c>
      <c r="TT27" s="1"/>
      <c r="TU27" s="3"/>
      <c r="TV27" s="12">
        <f t="shared" si="88"/>
        <v>0</v>
      </c>
      <c r="TW27" s="11"/>
      <c r="TX27" s="12">
        <f t="shared" si="351"/>
        <v>0</v>
      </c>
      <c r="TZ27" s="1"/>
      <c r="UA27" s="3"/>
      <c r="UB27" s="12">
        <f t="shared" si="89"/>
        <v>0</v>
      </c>
      <c r="UC27" s="11"/>
      <c r="UD27" s="12">
        <f t="shared" si="352"/>
        <v>0</v>
      </c>
      <c r="UF27" s="1"/>
      <c r="UG27" s="3"/>
      <c r="UH27" s="12">
        <f t="shared" si="90"/>
        <v>0</v>
      </c>
      <c r="UI27" s="11"/>
      <c r="UJ27" s="12">
        <f t="shared" si="353"/>
        <v>0</v>
      </c>
      <c r="UK27" s="25"/>
      <c r="UL27" s="1"/>
      <c r="UM27" s="3"/>
      <c r="UN27" s="12">
        <f t="shared" si="91"/>
        <v>0</v>
      </c>
      <c r="UO27" s="11"/>
      <c r="UP27" s="12">
        <f t="shared" si="354"/>
        <v>0</v>
      </c>
      <c r="UQ27" s="25"/>
      <c r="UR27" s="1"/>
      <c r="US27" s="3"/>
      <c r="UT27" s="12">
        <f t="shared" si="92"/>
        <v>0</v>
      </c>
      <c r="UU27" s="11"/>
      <c r="UV27" s="12">
        <f t="shared" si="355"/>
        <v>0</v>
      </c>
      <c r="UW27" s="25"/>
      <c r="UX27" s="1"/>
      <c r="UY27" s="3"/>
      <c r="UZ27" s="12">
        <f t="shared" si="93"/>
        <v>0</v>
      </c>
      <c r="VA27" s="11"/>
      <c r="VB27" s="12">
        <f t="shared" si="356"/>
        <v>0</v>
      </c>
      <c r="VC27" s="25"/>
      <c r="VE27" s="1"/>
      <c r="VF27" s="3"/>
      <c r="VG27" s="12">
        <f t="shared" si="94"/>
        <v>0</v>
      </c>
      <c r="VH27" s="11"/>
      <c r="VI27" s="12">
        <f t="shared" si="357"/>
        <v>0</v>
      </c>
      <c r="VK27" s="1"/>
      <c r="VL27" s="3"/>
      <c r="VM27" s="12">
        <f t="shared" si="95"/>
        <v>0</v>
      </c>
      <c r="VN27" s="11"/>
      <c r="VO27" s="12">
        <f t="shared" si="358"/>
        <v>0</v>
      </c>
      <c r="VQ27" s="1"/>
      <c r="VR27" s="3"/>
      <c r="VS27" s="12">
        <f t="shared" si="96"/>
        <v>0</v>
      </c>
      <c r="VT27" s="11"/>
      <c r="VU27" s="12">
        <f t="shared" si="359"/>
        <v>0</v>
      </c>
      <c r="VW27" s="1"/>
      <c r="VX27" s="3"/>
      <c r="VY27" s="12">
        <f t="shared" si="97"/>
        <v>0</v>
      </c>
      <c r="VZ27" s="11"/>
      <c r="WA27" s="12">
        <f t="shared" si="360"/>
        <v>0</v>
      </c>
      <c r="WC27" s="1"/>
      <c r="WD27" s="3"/>
      <c r="WE27" s="12">
        <f t="shared" si="98"/>
        <v>0</v>
      </c>
      <c r="WF27" s="11"/>
      <c r="WG27" s="12">
        <f t="shared" si="361"/>
        <v>0</v>
      </c>
      <c r="WI27" s="1"/>
      <c r="WJ27" s="3"/>
      <c r="WK27" s="12">
        <f t="shared" si="99"/>
        <v>0</v>
      </c>
      <c r="WL27" s="11"/>
      <c r="WM27" s="12">
        <f t="shared" si="362"/>
        <v>0</v>
      </c>
      <c r="WO27" s="1"/>
      <c r="WP27" s="3"/>
      <c r="WQ27" s="12">
        <f t="shared" si="100"/>
        <v>0</v>
      </c>
      <c r="WR27" s="11"/>
      <c r="WS27" s="12">
        <f t="shared" si="363"/>
        <v>0</v>
      </c>
      <c r="WU27" s="1"/>
      <c r="WV27" s="3"/>
      <c r="WW27" s="12">
        <f t="shared" si="101"/>
        <v>0</v>
      </c>
      <c r="WX27" s="11"/>
      <c r="WY27" s="12">
        <f t="shared" si="364"/>
        <v>0</v>
      </c>
      <c r="XA27" s="1"/>
      <c r="XB27" s="3"/>
      <c r="XC27" s="12">
        <f t="shared" si="102"/>
        <v>0</v>
      </c>
      <c r="XD27" s="11"/>
      <c r="XE27" s="12">
        <f t="shared" si="365"/>
        <v>0</v>
      </c>
      <c r="XG27" s="1"/>
      <c r="XH27" s="3"/>
      <c r="XI27" s="12">
        <f t="shared" si="103"/>
        <v>0</v>
      </c>
      <c r="XJ27" s="11"/>
      <c r="XK27" s="12">
        <f t="shared" si="366"/>
        <v>0</v>
      </c>
      <c r="XM27" s="1"/>
      <c r="XN27" s="3"/>
      <c r="XO27" s="12">
        <f t="shared" si="104"/>
        <v>0</v>
      </c>
      <c r="XP27" s="11"/>
      <c r="XQ27" s="12">
        <f t="shared" si="367"/>
        <v>0</v>
      </c>
      <c r="XS27" s="1"/>
      <c r="XT27" s="3"/>
      <c r="XU27" s="12">
        <f t="shared" si="105"/>
        <v>0</v>
      </c>
      <c r="XV27" s="11"/>
      <c r="XW27" s="12">
        <f t="shared" si="368"/>
        <v>0</v>
      </c>
      <c r="XY27" s="1"/>
      <c r="XZ27" s="3"/>
      <c r="YA27" s="12">
        <f t="shared" si="106"/>
        <v>0</v>
      </c>
      <c r="YB27" s="11"/>
      <c r="YC27" s="12">
        <f t="shared" si="369"/>
        <v>0</v>
      </c>
      <c r="YE27" s="1"/>
      <c r="YF27" s="3"/>
      <c r="YG27" s="12">
        <f t="shared" si="107"/>
        <v>0</v>
      </c>
      <c r="YH27" s="11"/>
      <c r="YI27" s="12">
        <f t="shared" si="370"/>
        <v>0</v>
      </c>
      <c r="YK27" s="1"/>
      <c r="YL27" s="3"/>
      <c r="YM27" s="12">
        <f t="shared" si="108"/>
        <v>0</v>
      </c>
      <c r="YN27" s="11"/>
      <c r="YO27" s="12">
        <f t="shared" si="371"/>
        <v>0</v>
      </c>
      <c r="YQ27" s="1"/>
      <c r="YR27" s="3"/>
      <c r="YS27" s="12">
        <f t="shared" si="109"/>
        <v>0</v>
      </c>
      <c r="YT27" s="11"/>
      <c r="YU27" s="12">
        <f t="shared" si="372"/>
        <v>0</v>
      </c>
      <c r="YW27" s="1"/>
      <c r="YX27" s="3"/>
      <c r="YY27" s="12">
        <f t="shared" si="110"/>
        <v>0</v>
      </c>
      <c r="YZ27" s="11"/>
      <c r="ZA27" s="12">
        <f t="shared" si="373"/>
        <v>0</v>
      </c>
      <c r="ZC27" s="1"/>
      <c r="ZD27" s="3"/>
      <c r="ZE27" s="12">
        <f t="shared" si="111"/>
        <v>0</v>
      </c>
      <c r="ZF27" s="11"/>
      <c r="ZG27" s="12">
        <f t="shared" si="374"/>
        <v>0</v>
      </c>
      <c r="ZI27" s="1"/>
      <c r="ZJ27" s="3"/>
      <c r="ZK27" s="12">
        <f t="shared" si="112"/>
        <v>0</v>
      </c>
      <c r="ZL27" s="11"/>
      <c r="ZM27" s="12">
        <f t="shared" si="375"/>
        <v>0</v>
      </c>
      <c r="ZO27" s="1"/>
      <c r="ZP27" s="3"/>
      <c r="ZQ27" s="12">
        <f t="shared" si="113"/>
        <v>0</v>
      </c>
      <c r="ZR27" s="11"/>
      <c r="ZS27" s="12">
        <f t="shared" si="376"/>
        <v>0</v>
      </c>
      <c r="ZU27" s="1"/>
      <c r="ZV27" s="3"/>
      <c r="ZW27" s="12">
        <f t="shared" si="114"/>
        <v>0</v>
      </c>
      <c r="ZX27" s="11"/>
      <c r="ZY27" s="12">
        <f t="shared" si="377"/>
        <v>0</v>
      </c>
      <c r="AAA27" s="1"/>
      <c r="AAB27" s="3"/>
      <c r="AAC27" s="12">
        <f t="shared" si="115"/>
        <v>0</v>
      </c>
      <c r="AAD27" s="11"/>
      <c r="AAE27" s="12">
        <f t="shared" si="378"/>
        <v>0</v>
      </c>
      <c r="AAG27" s="1"/>
      <c r="AAH27" s="3"/>
      <c r="AAI27" s="12">
        <f t="shared" si="116"/>
        <v>0</v>
      </c>
      <c r="AAJ27" s="11"/>
      <c r="AAK27" s="12">
        <f t="shared" si="379"/>
        <v>0</v>
      </c>
      <c r="AAM27" s="1"/>
      <c r="AAN27" s="3"/>
      <c r="AAO27" s="12">
        <f t="shared" si="117"/>
        <v>0</v>
      </c>
      <c r="AAP27" s="11"/>
      <c r="AAQ27" s="12">
        <f t="shared" si="380"/>
        <v>0</v>
      </c>
      <c r="AAS27" s="1"/>
      <c r="AAT27" s="3"/>
      <c r="AAU27" s="12">
        <f t="shared" si="118"/>
        <v>0</v>
      </c>
      <c r="AAV27" s="11"/>
      <c r="AAW27" s="12">
        <f t="shared" si="381"/>
        <v>0</v>
      </c>
      <c r="AAY27" s="1"/>
      <c r="AAZ27" s="3"/>
      <c r="ABA27" s="12">
        <f t="shared" si="119"/>
        <v>0</v>
      </c>
      <c r="ABB27" s="11"/>
      <c r="ABC27" s="12">
        <f t="shared" si="382"/>
        <v>0</v>
      </c>
      <c r="ABE27" s="1"/>
      <c r="ABF27" s="3"/>
      <c r="ABG27" s="12">
        <f t="shared" si="120"/>
        <v>0</v>
      </c>
      <c r="ABH27" s="11"/>
      <c r="ABI27" s="12">
        <f t="shared" si="383"/>
        <v>0</v>
      </c>
      <c r="ABK27" s="1"/>
      <c r="ABL27" s="3"/>
      <c r="ABM27" s="12">
        <f t="shared" si="121"/>
        <v>0</v>
      </c>
      <c r="ABN27" s="11"/>
      <c r="ABO27" s="12">
        <f t="shared" si="384"/>
        <v>0</v>
      </c>
      <c r="ABQ27" s="1"/>
      <c r="ABR27" s="3"/>
      <c r="ABS27" s="12">
        <f t="shared" si="122"/>
        <v>0</v>
      </c>
      <c r="ABT27" s="11"/>
      <c r="ABU27" s="12">
        <f t="shared" si="385"/>
        <v>0</v>
      </c>
      <c r="ABW27" s="1"/>
      <c r="ABX27" s="3"/>
      <c r="ABY27" s="12">
        <f t="shared" si="123"/>
        <v>0</v>
      </c>
      <c r="ABZ27" s="11"/>
      <c r="ACA27" s="12">
        <f t="shared" si="386"/>
        <v>0</v>
      </c>
      <c r="ACC27" s="1"/>
      <c r="ACD27" s="3"/>
      <c r="ACE27" s="12">
        <f t="shared" si="124"/>
        <v>0</v>
      </c>
      <c r="ACF27" s="11"/>
      <c r="ACG27" s="12">
        <f t="shared" si="387"/>
        <v>0</v>
      </c>
      <c r="ACI27" s="1"/>
      <c r="ACJ27" s="3"/>
      <c r="ACK27" s="12">
        <f t="shared" si="125"/>
        <v>0</v>
      </c>
      <c r="ACL27" s="11"/>
      <c r="ACM27" s="12">
        <f t="shared" si="388"/>
        <v>0</v>
      </c>
      <c r="ACO27" s="1"/>
      <c r="ACP27" s="3"/>
      <c r="ACQ27" s="12">
        <f t="shared" si="126"/>
        <v>0</v>
      </c>
      <c r="ACR27" s="11"/>
      <c r="ACS27" s="12">
        <f t="shared" si="389"/>
        <v>0</v>
      </c>
      <c r="ACU27" s="1"/>
      <c r="ACV27" s="3"/>
      <c r="ACW27" s="12">
        <f t="shared" si="127"/>
        <v>0</v>
      </c>
      <c r="ACX27" s="11"/>
      <c r="ACY27" s="12">
        <f t="shared" si="390"/>
        <v>0</v>
      </c>
      <c r="ADA27" s="1"/>
      <c r="ADB27" s="3"/>
      <c r="ADC27" s="12">
        <f t="shared" si="128"/>
        <v>0</v>
      </c>
      <c r="ADD27" s="11"/>
      <c r="ADE27" s="12">
        <f t="shared" si="391"/>
        <v>0</v>
      </c>
      <c r="ADG27" s="1"/>
      <c r="ADH27" s="3"/>
      <c r="ADI27" s="12">
        <f t="shared" si="129"/>
        <v>0</v>
      </c>
      <c r="ADJ27" s="11"/>
      <c r="ADK27" s="12">
        <f t="shared" si="392"/>
        <v>0</v>
      </c>
    </row>
    <row r="28" spans="1:791" hidden="1" x14ac:dyDescent="0.25">
      <c r="A28" s="25"/>
      <c r="B28" s="1"/>
      <c r="C28" s="3"/>
      <c r="D28" s="12">
        <f t="shared" si="395"/>
        <v>0</v>
      </c>
      <c r="E28" s="11"/>
      <c r="F28" s="12">
        <f t="shared" si="131"/>
        <v>0</v>
      </c>
      <c r="G28" s="25"/>
      <c r="H28" s="1"/>
      <c r="I28" s="3"/>
      <c r="J28" s="12">
        <f t="shared" si="394"/>
        <v>0</v>
      </c>
      <c r="K28" s="11"/>
      <c r="L28" s="12">
        <f t="shared" si="132"/>
        <v>0</v>
      </c>
      <c r="M28" s="25"/>
      <c r="N28" s="1"/>
      <c r="O28" s="3"/>
      <c r="P28" s="12">
        <f t="shared" si="1"/>
        <v>0</v>
      </c>
      <c r="Q28" s="11"/>
      <c r="R28" s="12">
        <f t="shared" si="264"/>
        <v>0</v>
      </c>
      <c r="S28" s="25"/>
      <c r="T28" s="1"/>
      <c r="U28" s="3"/>
      <c r="V28" s="12">
        <f t="shared" si="2"/>
        <v>0</v>
      </c>
      <c r="W28" s="11"/>
      <c r="X28" s="12">
        <f t="shared" si="265"/>
        <v>0</v>
      </c>
      <c r="Y28" s="25"/>
      <c r="Z28" s="1"/>
      <c r="AA28" s="3"/>
      <c r="AB28" s="12">
        <f t="shared" si="3"/>
        <v>0</v>
      </c>
      <c r="AC28" s="11"/>
      <c r="AD28" s="12">
        <f t="shared" si="266"/>
        <v>0</v>
      </c>
      <c r="AE28" s="25"/>
      <c r="AF28" s="1"/>
      <c r="AG28" s="3"/>
      <c r="AH28" s="12">
        <f t="shared" si="4"/>
        <v>0</v>
      </c>
      <c r="AI28" s="11"/>
      <c r="AJ28" s="12">
        <f t="shared" si="267"/>
        <v>0</v>
      </c>
      <c r="AK28" s="25"/>
      <c r="AL28" s="1"/>
      <c r="AM28" s="3"/>
      <c r="AN28" s="12">
        <f t="shared" si="5"/>
        <v>0</v>
      </c>
      <c r="AO28" s="11"/>
      <c r="AP28" s="12">
        <f t="shared" si="268"/>
        <v>0</v>
      </c>
      <c r="AQ28" s="25"/>
      <c r="AR28" s="1"/>
      <c r="AS28" s="3"/>
      <c r="AT28" s="12">
        <f t="shared" si="6"/>
        <v>0</v>
      </c>
      <c r="AU28" s="11"/>
      <c r="AV28" s="12">
        <f t="shared" si="269"/>
        <v>0</v>
      </c>
      <c r="AW28" s="25"/>
      <c r="AX28" s="1"/>
      <c r="AY28" s="3"/>
      <c r="AZ28" s="12">
        <f t="shared" si="7"/>
        <v>0</v>
      </c>
      <c r="BA28" s="11"/>
      <c r="BB28" s="12">
        <f t="shared" si="270"/>
        <v>0</v>
      </c>
      <c r="BC28" s="25"/>
      <c r="BD28" s="1"/>
      <c r="BE28" s="3"/>
      <c r="BF28" s="12">
        <f t="shared" si="8"/>
        <v>0</v>
      </c>
      <c r="BG28" s="11"/>
      <c r="BH28" s="12">
        <f t="shared" si="271"/>
        <v>0</v>
      </c>
      <c r="BI28" s="25"/>
      <c r="BJ28" s="1"/>
      <c r="BK28" s="3"/>
      <c r="BL28" s="12">
        <f t="shared" si="9"/>
        <v>0</v>
      </c>
      <c r="BM28" s="11"/>
      <c r="BN28" s="12">
        <f t="shared" si="272"/>
        <v>0</v>
      </c>
      <c r="BO28" s="25"/>
      <c r="BP28" s="1"/>
      <c r="BQ28" s="3"/>
      <c r="BR28" s="12">
        <f t="shared" si="10"/>
        <v>0</v>
      </c>
      <c r="BS28" s="11"/>
      <c r="BT28" s="12">
        <f t="shared" si="273"/>
        <v>0</v>
      </c>
      <c r="BU28" s="25"/>
      <c r="BV28" s="1"/>
      <c r="BW28" s="3"/>
      <c r="BX28" s="12">
        <f t="shared" si="11"/>
        <v>0</v>
      </c>
      <c r="BY28" s="11"/>
      <c r="BZ28" s="12">
        <f t="shared" si="274"/>
        <v>0</v>
      </c>
      <c r="CA28" s="25"/>
      <c r="CB28" s="1"/>
      <c r="CC28" s="3"/>
      <c r="CD28" s="12">
        <f t="shared" si="12"/>
        <v>0</v>
      </c>
      <c r="CE28" s="11"/>
      <c r="CF28" s="12">
        <f t="shared" si="275"/>
        <v>0</v>
      </c>
      <c r="CG28" s="25"/>
      <c r="CH28" s="1"/>
      <c r="CI28" s="3"/>
      <c r="CJ28" s="12">
        <f t="shared" si="13"/>
        <v>0</v>
      </c>
      <c r="CK28" s="11"/>
      <c r="CL28" s="12">
        <f t="shared" si="276"/>
        <v>0</v>
      </c>
      <c r="CM28" s="25"/>
      <c r="CN28" s="1"/>
      <c r="CO28" s="3"/>
      <c r="CP28" s="12">
        <f t="shared" si="14"/>
        <v>0</v>
      </c>
      <c r="CQ28" s="11"/>
      <c r="CR28" s="12">
        <f t="shared" si="277"/>
        <v>0</v>
      </c>
      <c r="CS28" s="25"/>
      <c r="CT28" s="1"/>
      <c r="CU28" s="3"/>
      <c r="CV28" s="12">
        <f t="shared" si="15"/>
        <v>0</v>
      </c>
      <c r="CW28" s="11"/>
      <c r="CX28" s="12">
        <f t="shared" si="278"/>
        <v>0</v>
      </c>
      <c r="CY28" s="25"/>
      <c r="CZ28" s="1"/>
      <c r="DA28" s="3"/>
      <c r="DB28" s="12">
        <f t="shared" si="16"/>
        <v>0</v>
      </c>
      <c r="DC28" s="11"/>
      <c r="DD28" s="12">
        <f t="shared" si="279"/>
        <v>0</v>
      </c>
      <c r="DE28" s="25"/>
      <c r="DF28" s="1"/>
      <c r="DG28" s="3"/>
      <c r="DH28" s="12">
        <f t="shared" si="17"/>
        <v>0</v>
      </c>
      <c r="DI28" s="11"/>
      <c r="DJ28" s="12">
        <f t="shared" si="280"/>
        <v>0</v>
      </c>
      <c r="DK28" s="25"/>
      <c r="DL28" s="1"/>
      <c r="DM28" s="3"/>
      <c r="DN28" s="12">
        <f t="shared" si="18"/>
        <v>0</v>
      </c>
      <c r="DO28" s="11"/>
      <c r="DP28" s="12">
        <f t="shared" si="281"/>
        <v>0</v>
      </c>
      <c r="DQ28" s="25"/>
      <c r="DR28" s="1"/>
      <c r="DS28" s="3"/>
      <c r="DT28" s="12">
        <f t="shared" si="19"/>
        <v>0</v>
      </c>
      <c r="DU28" s="11"/>
      <c r="DV28" s="12">
        <f t="shared" si="282"/>
        <v>0</v>
      </c>
      <c r="DW28" s="25"/>
      <c r="DX28" s="1"/>
      <c r="DY28" s="3"/>
      <c r="DZ28" s="12">
        <f t="shared" si="20"/>
        <v>0</v>
      </c>
      <c r="EA28" s="11"/>
      <c r="EB28" s="12">
        <f t="shared" si="283"/>
        <v>0</v>
      </c>
      <c r="EC28" s="25"/>
      <c r="EE28" s="1"/>
      <c r="EF28" s="3"/>
      <c r="EG28" s="12">
        <f t="shared" si="21"/>
        <v>0</v>
      </c>
      <c r="EH28" s="11"/>
      <c r="EI28" s="12">
        <f t="shared" si="284"/>
        <v>0</v>
      </c>
      <c r="EK28" s="1"/>
      <c r="EL28" s="3"/>
      <c r="EM28" s="12">
        <f t="shared" si="22"/>
        <v>0</v>
      </c>
      <c r="EN28" s="11"/>
      <c r="EO28" s="12">
        <f t="shared" si="285"/>
        <v>0</v>
      </c>
      <c r="EQ28" s="1"/>
      <c r="ER28" s="3"/>
      <c r="ES28" s="12">
        <f t="shared" si="23"/>
        <v>0</v>
      </c>
      <c r="ET28" s="11"/>
      <c r="EU28" s="12">
        <f t="shared" si="286"/>
        <v>0</v>
      </c>
      <c r="EW28" s="1"/>
      <c r="EX28" s="3"/>
      <c r="EY28" s="12">
        <f t="shared" si="24"/>
        <v>0</v>
      </c>
      <c r="EZ28" s="11"/>
      <c r="FA28" s="12">
        <f t="shared" si="287"/>
        <v>0</v>
      </c>
      <c r="FC28" s="1"/>
      <c r="FD28" s="3"/>
      <c r="FE28" s="12">
        <f t="shared" si="25"/>
        <v>0</v>
      </c>
      <c r="FF28" s="11"/>
      <c r="FG28" s="12">
        <f t="shared" si="288"/>
        <v>0</v>
      </c>
      <c r="FI28" s="1"/>
      <c r="FJ28" s="3"/>
      <c r="FK28" s="12">
        <f t="shared" si="26"/>
        <v>0</v>
      </c>
      <c r="FL28" s="11"/>
      <c r="FM28" s="12">
        <f t="shared" si="289"/>
        <v>0</v>
      </c>
      <c r="FO28" s="1"/>
      <c r="FP28" s="3"/>
      <c r="FQ28" s="12">
        <f t="shared" si="27"/>
        <v>0</v>
      </c>
      <c r="FR28" s="11"/>
      <c r="FS28" s="12">
        <f t="shared" si="290"/>
        <v>0</v>
      </c>
      <c r="FT28" s="25"/>
      <c r="FU28" s="1"/>
      <c r="FV28" s="3"/>
      <c r="FW28" s="12">
        <f t="shared" si="28"/>
        <v>0</v>
      </c>
      <c r="FX28" s="11"/>
      <c r="FY28" s="12">
        <f t="shared" si="291"/>
        <v>0</v>
      </c>
      <c r="FZ28" s="25"/>
      <c r="GA28" s="1"/>
      <c r="GB28" s="3"/>
      <c r="GC28" s="12">
        <f t="shared" si="29"/>
        <v>0</v>
      </c>
      <c r="GD28" s="11"/>
      <c r="GE28" s="12">
        <f t="shared" si="292"/>
        <v>0</v>
      </c>
      <c r="GF28" s="25"/>
      <c r="GG28" s="1"/>
      <c r="GH28" s="3"/>
      <c r="GI28" s="12">
        <f t="shared" si="30"/>
        <v>0</v>
      </c>
      <c r="GJ28" s="11"/>
      <c r="GK28" s="12">
        <f t="shared" si="293"/>
        <v>0</v>
      </c>
      <c r="GL28" s="25"/>
      <c r="GM28" s="1"/>
      <c r="GN28" s="3"/>
      <c r="GO28" s="12">
        <f t="shared" si="31"/>
        <v>0</v>
      </c>
      <c r="GP28" s="11"/>
      <c r="GQ28" s="12">
        <f t="shared" si="294"/>
        <v>0</v>
      </c>
      <c r="GR28" s="25"/>
      <c r="GS28" s="1"/>
      <c r="GT28" s="3"/>
      <c r="GU28" s="12">
        <f t="shared" si="32"/>
        <v>0</v>
      </c>
      <c r="GV28" s="11"/>
      <c r="GW28" s="12">
        <f t="shared" si="295"/>
        <v>0</v>
      </c>
      <c r="GX28" s="25"/>
      <c r="GY28" s="1"/>
      <c r="GZ28" s="3"/>
      <c r="HA28" s="12">
        <f t="shared" si="33"/>
        <v>0</v>
      </c>
      <c r="HB28" s="11"/>
      <c r="HC28" s="12">
        <f t="shared" si="296"/>
        <v>0</v>
      </c>
      <c r="HD28" s="25"/>
      <c r="HE28" s="1"/>
      <c r="HF28" s="3"/>
      <c r="HG28" s="12">
        <f t="shared" si="34"/>
        <v>0</v>
      </c>
      <c r="HH28" s="11"/>
      <c r="HI28" s="12">
        <f t="shared" si="297"/>
        <v>0</v>
      </c>
      <c r="HJ28" s="25"/>
      <c r="HK28" s="1"/>
      <c r="HL28" s="3"/>
      <c r="HM28" s="12">
        <f t="shared" si="35"/>
        <v>0</v>
      </c>
      <c r="HN28" s="11"/>
      <c r="HO28" s="12">
        <f t="shared" si="298"/>
        <v>0</v>
      </c>
      <c r="HP28" s="25"/>
      <c r="HQ28" s="1"/>
      <c r="HR28" s="3"/>
      <c r="HS28" s="12">
        <f t="shared" si="36"/>
        <v>0</v>
      </c>
      <c r="HT28" s="11"/>
      <c r="HU28" s="12">
        <f t="shared" si="299"/>
        <v>0</v>
      </c>
      <c r="HV28" s="25"/>
      <c r="HW28" s="1"/>
      <c r="HX28" s="3"/>
      <c r="HY28" s="12">
        <f t="shared" si="37"/>
        <v>0</v>
      </c>
      <c r="HZ28" s="11"/>
      <c r="IA28" s="12">
        <f t="shared" si="300"/>
        <v>0</v>
      </c>
      <c r="IB28" s="25"/>
      <c r="IC28" s="1"/>
      <c r="ID28" s="3"/>
      <c r="IE28" s="12">
        <f t="shared" si="38"/>
        <v>0</v>
      </c>
      <c r="IF28" s="11"/>
      <c r="IG28" s="12">
        <f t="shared" si="301"/>
        <v>0</v>
      </c>
      <c r="IH28" s="25"/>
      <c r="II28" s="1"/>
      <c r="IJ28" s="3"/>
      <c r="IK28" s="12">
        <f t="shared" si="39"/>
        <v>0</v>
      </c>
      <c r="IL28" s="11"/>
      <c r="IM28" s="12">
        <f t="shared" si="302"/>
        <v>0</v>
      </c>
      <c r="IN28" s="25"/>
      <c r="IO28" s="1"/>
      <c r="IP28" s="3"/>
      <c r="IQ28" s="12">
        <f t="shared" si="40"/>
        <v>0</v>
      </c>
      <c r="IR28" s="11"/>
      <c r="IS28" s="12">
        <f t="shared" si="303"/>
        <v>0</v>
      </c>
      <c r="IT28" s="25"/>
      <c r="IU28" s="1"/>
      <c r="IV28" s="3"/>
      <c r="IW28" s="12">
        <f t="shared" si="41"/>
        <v>0</v>
      </c>
      <c r="IX28" s="11"/>
      <c r="IY28" s="12">
        <f t="shared" si="304"/>
        <v>0</v>
      </c>
      <c r="IZ28" s="25"/>
      <c r="JA28" s="1"/>
      <c r="JB28" s="3"/>
      <c r="JC28" s="12">
        <f t="shared" si="42"/>
        <v>0</v>
      </c>
      <c r="JD28" s="11"/>
      <c r="JE28" s="12">
        <f t="shared" si="305"/>
        <v>0</v>
      </c>
      <c r="JF28" s="25"/>
      <c r="JG28" s="1"/>
      <c r="JH28" s="3"/>
      <c r="JI28" s="12">
        <f t="shared" si="257"/>
        <v>0</v>
      </c>
      <c r="JJ28" s="11"/>
      <c r="JK28" s="12">
        <f t="shared" si="306"/>
        <v>0</v>
      </c>
      <c r="JL28" s="25"/>
      <c r="JM28" s="1"/>
      <c r="JN28" s="3"/>
      <c r="JO28" s="12">
        <f t="shared" si="44"/>
        <v>0</v>
      </c>
      <c r="JP28" s="11"/>
      <c r="JQ28" s="12">
        <f t="shared" si="307"/>
        <v>0</v>
      </c>
      <c r="JR28" s="25"/>
      <c r="JS28" s="1"/>
      <c r="JT28" s="3"/>
      <c r="JU28" s="12">
        <f t="shared" si="45"/>
        <v>0</v>
      </c>
      <c r="JV28" s="11"/>
      <c r="JW28" s="12">
        <f t="shared" si="308"/>
        <v>0</v>
      </c>
      <c r="JX28" s="25"/>
      <c r="JY28" s="1"/>
      <c r="JZ28" s="3"/>
      <c r="KA28" s="12">
        <f t="shared" si="46"/>
        <v>0</v>
      </c>
      <c r="KB28" s="11"/>
      <c r="KC28" s="12">
        <f t="shared" si="309"/>
        <v>0</v>
      </c>
      <c r="KD28" s="25"/>
      <c r="KE28" s="1"/>
      <c r="KF28" s="3"/>
      <c r="KG28" s="12">
        <f t="shared" si="47"/>
        <v>0</v>
      </c>
      <c r="KH28" s="11"/>
      <c r="KI28" s="12">
        <f t="shared" si="310"/>
        <v>0</v>
      </c>
      <c r="KJ28" s="25"/>
      <c r="KL28" s="1"/>
      <c r="KM28" s="3"/>
      <c r="KN28" s="12">
        <f t="shared" si="48"/>
        <v>0</v>
      </c>
      <c r="KO28" s="11"/>
      <c r="KP28" s="12">
        <f t="shared" si="311"/>
        <v>0</v>
      </c>
      <c r="KR28" s="1"/>
      <c r="KS28" s="3"/>
      <c r="KT28" s="12">
        <f t="shared" si="49"/>
        <v>0</v>
      </c>
      <c r="KU28" s="11"/>
      <c r="KV28" s="12">
        <f t="shared" si="312"/>
        <v>0</v>
      </c>
      <c r="KX28" s="1"/>
      <c r="KY28" s="3"/>
      <c r="KZ28" s="12">
        <f t="shared" si="50"/>
        <v>0</v>
      </c>
      <c r="LA28" s="11"/>
      <c r="LB28" s="12">
        <f t="shared" si="313"/>
        <v>0</v>
      </c>
      <c r="LD28" s="1"/>
      <c r="LE28" s="3"/>
      <c r="LF28" s="12">
        <f t="shared" si="51"/>
        <v>0</v>
      </c>
      <c r="LG28" s="11"/>
      <c r="LH28" s="12">
        <f t="shared" si="314"/>
        <v>0</v>
      </c>
      <c r="LJ28" s="1"/>
      <c r="LK28" s="3"/>
      <c r="LL28" s="12">
        <f t="shared" si="52"/>
        <v>0</v>
      </c>
      <c r="LM28" s="11"/>
      <c r="LN28" s="12">
        <f t="shared" si="315"/>
        <v>0</v>
      </c>
      <c r="LP28" s="1"/>
      <c r="LQ28" s="3"/>
      <c r="LR28" s="12">
        <f t="shared" si="53"/>
        <v>0</v>
      </c>
      <c r="LS28" s="11"/>
      <c r="LT28" s="12">
        <f t="shared" si="316"/>
        <v>0</v>
      </c>
      <c r="LV28" s="1"/>
      <c r="LW28" s="3"/>
      <c r="LX28" s="12">
        <f t="shared" si="54"/>
        <v>0</v>
      </c>
      <c r="LY28" s="11"/>
      <c r="LZ28" s="12">
        <f t="shared" si="317"/>
        <v>0</v>
      </c>
      <c r="MA28" s="25"/>
      <c r="MB28" s="1"/>
      <c r="MC28" s="3"/>
      <c r="MD28" s="12">
        <f t="shared" si="55"/>
        <v>0</v>
      </c>
      <c r="ME28" s="11"/>
      <c r="MF28" s="12">
        <f t="shared" si="318"/>
        <v>0</v>
      </c>
      <c r="MG28" s="25"/>
      <c r="MH28" s="1"/>
      <c r="MI28" s="3"/>
      <c r="MJ28" s="12">
        <f t="shared" si="56"/>
        <v>0</v>
      </c>
      <c r="MK28" s="11"/>
      <c r="ML28" s="12">
        <f t="shared" si="319"/>
        <v>0</v>
      </c>
      <c r="MM28" s="25"/>
      <c r="MO28" s="1"/>
      <c r="MP28" s="3"/>
      <c r="MQ28" s="12">
        <f t="shared" si="57"/>
        <v>0</v>
      </c>
      <c r="MR28" s="11"/>
      <c r="MS28" s="12">
        <f t="shared" si="320"/>
        <v>0</v>
      </c>
      <c r="MU28" s="1"/>
      <c r="MV28" s="3"/>
      <c r="MW28" s="12">
        <f t="shared" si="58"/>
        <v>0</v>
      </c>
      <c r="MX28" s="11"/>
      <c r="MY28" s="12">
        <f t="shared" si="321"/>
        <v>0</v>
      </c>
      <c r="NA28" s="1"/>
      <c r="NB28" s="3"/>
      <c r="NC28" s="12">
        <f t="shared" si="59"/>
        <v>0</v>
      </c>
      <c r="ND28" s="11"/>
      <c r="NE28" s="12">
        <f t="shared" si="322"/>
        <v>0</v>
      </c>
      <c r="NG28" s="1"/>
      <c r="NH28" s="3"/>
      <c r="NI28" s="12">
        <f t="shared" si="60"/>
        <v>0</v>
      </c>
      <c r="NJ28" s="11"/>
      <c r="NK28" s="12">
        <f t="shared" si="323"/>
        <v>0</v>
      </c>
      <c r="NM28" s="1"/>
      <c r="NN28" s="3"/>
      <c r="NO28" s="12">
        <f t="shared" si="61"/>
        <v>0</v>
      </c>
      <c r="NP28" s="11"/>
      <c r="NQ28" s="12">
        <f t="shared" si="324"/>
        <v>0</v>
      </c>
      <c r="NS28" s="1"/>
      <c r="NT28" s="3"/>
      <c r="NU28" s="12">
        <f t="shared" si="62"/>
        <v>0</v>
      </c>
      <c r="NV28" s="11"/>
      <c r="NW28" s="12">
        <f t="shared" si="325"/>
        <v>0</v>
      </c>
      <c r="NY28" s="1"/>
      <c r="NZ28" s="3"/>
      <c r="OA28" s="12">
        <f t="shared" si="63"/>
        <v>0</v>
      </c>
      <c r="OB28" s="11"/>
      <c r="OC28" s="12">
        <f t="shared" si="326"/>
        <v>0</v>
      </c>
      <c r="OD28" s="25"/>
      <c r="OE28" s="1"/>
      <c r="OF28" s="3"/>
      <c r="OG28" s="12">
        <f t="shared" si="64"/>
        <v>0</v>
      </c>
      <c r="OH28" s="11"/>
      <c r="OI28" s="12">
        <f t="shared" si="327"/>
        <v>0</v>
      </c>
      <c r="OJ28" s="25"/>
      <c r="OK28" s="1"/>
      <c r="OL28" s="3"/>
      <c r="OM28" s="12">
        <f t="shared" si="65"/>
        <v>0</v>
      </c>
      <c r="ON28" s="11"/>
      <c r="OO28" s="12">
        <f t="shared" si="328"/>
        <v>0</v>
      </c>
      <c r="OP28" s="25"/>
      <c r="OQ28" s="1"/>
      <c r="OR28" s="3"/>
      <c r="OS28" s="12">
        <f t="shared" si="66"/>
        <v>0</v>
      </c>
      <c r="OT28" s="11"/>
      <c r="OU28" s="12">
        <f t="shared" si="329"/>
        <v>0</v>
      </c>
      <c r="OV28" s="25"/>
      <c r="OW28" s="1"/>
      <c r="OX28" s="3"/>
      <c r="OY28" s="12">
        <f t="shared" si="67"/>
        <v>0</v>
      </c>
      <c r="OZ28" s="11"/>
      <c r="PA28" s="12">
        <f t="shared" si="330"/>
        <v>0</v>
      </c>
      <c r="PB28" s="25"/>
      <c r="PC28" s="1"/>
      <c r="PD28" s="3"/>
      <c r="PE28" s="12">
        <f t="shared" si="68"/>
        <v>0</v>
      </c>
      <c r="PF28" s="11"/>
      <c r="PG28" s="12">
        <f t="shared" si="331"/>
        <v>0</v>
      </c>
      <c r="PH28" s="25"/>
      <c r="PI28" s="1"/>
      <c r="PJ28" s="3"/>
      <c r="PK28" s="12">
        <f t="shared" si="69"/>
        <v>0</v>
      </c>
      <c r="PL28" s="11"/>
      <c r="PM28" s="12">
        <f t="shared" si="332"/>
        <v>0</v>
      </c>
      <c r="PN28" s="25"/>
      <c r="PO28" s="1"/>
      <c r="PP28" s="3"/>
      <c r="PQ28" s="12">
        <f t="shared" si="70"/>
        <v>0</v>
      </c>
      <c r="PR28" s="11"/>
      <c r="PS28" s="12">
        <f t="shared" si="333"/>
        <v>0</v>
      </c>
      <c r="PT28" s="25"/>
      <c r="PU28" s="1"/>
      <c r="PV28" s="3"/>
      <c r="PW28" s="12">
        <f t="shared" si="71"/>
        <v>0</v>
      </c>
      <c r="PX28" s="11"/>
      <c r="PY28" s="12">
        <f t="shared" si="334"/>
        <v>0</v>
      </c>
      <c r="PZ28" s="25"/>
      <c r="QA28" s="1"/>
      <c r="QB28" s="3"/>
      <c r="QC28" s="12">
        <f t="shared" si="72"/>
        <v>0</v>
      </c>
      <c r="QD28" s="11"/>
      <c r="QE28" s="12">
        <f t="shared" si="335"/>
        <v>0</v>
      </c>
      <c r="QF28" s="25"/>
      <c r="QG28" s="1"/>
      <c r="QH28" s="3"/>
      <c r="QI28" s="12">
        <f t="shared" si="73"/>
        <v>0</v>
      </c>
      <c r="QJ28" s="11"/>
      <c r="QK28" s="12">
        <f t="shared" si="336"/>
        <v>0</v>
      </c>
      <c r="QL28" s="25"/>
      <c r="QM28" s="1"/>
      <c r="QN28" s="3"/>
      <c r="QO28" s="12">
        <f t="shared" si="74"/>
        <v>0</v>
      </c>
      <c r="QP28" s="11"/>
      <c r="QQ28" s="12">
        <f t="shared" si="337"/>
        <v>0</v>
      </c>
      <c r="QR28" s="25"/>
      <c r="QS28" s="1"/>
      <c r="QT28" s="3"/>
      <c r="QU28" s="12">
        <f t="shared" si="75"/>
        <v>0</v>
      </c>
      <c r="QV28" s="11"/>
      <c r="QW28" s="12">
        <f t="shared" si="338"/>
        <v>0</v>
      </c>
      <c r="QX28" s="25"/>
      <c r="QY28" s="1"/>
      <c r="QZ28" s="3"/>
      <c r="RA28" s="12">
        <f t="shared" si="76"/>
        <v>0</v>
      </c>
      <c r="RB28" s="11"/>
      <c r="RC28" s="12">
        <f t="shared" si="339"/>
        <v>0</v>
      </c>
      <c r="RD28" s="25"/>
      <c r="RE28" s="1"/>
      <c r="RF28" s="3"/>
      <c r="RG28" s="12">
        <f t="shared" si="77"/>
        <v>0</v>
      </c>
      <c r="RH28" s="11"/>
      <c r="RI28" s="12">
        <f t="shared" si="340"/>
        <v>0</v>
      </c>
      <c r="RJ28" s="25"/>
      <c r="RK28" s="1"/>
      <c r="RL28" s="3"/>
      <c r="RM28" s="12">
        <f t="shared" si="78"/>
        <v>0</v>
      </c>
      <c r="RN28" s="11"/>
      <c r="RO28" s="12">
        <f t="shared" si="341"/>
        <v>0</v>
      </c>
      <c r="RP28" s="25"/>
      <c r="RQ28" s="1"/>
      <c r="RR28" s="3"/>
      <c r="RS28" s="12">
        <f t="shared" si="261"/>
        <v>0</v>
      </c>
      <c r="RT28" s="11"/>
      <c r="RU28" s="12">
        <f t="shared" si="342"/>
        <v>0</v>
      </c>
      <c r="RV28" s="25"/>
      <c r="RW28" s="1"/>
      <c r="RX28" s="3"/>
      <c r="RY28" s="12">
        <f t="shared" si="80"/>
        <v>0</v>
      </c>
      <c r="RZ28" s="11"/>
      <c r="SA28" s="12">
        <f t="shared" si="343"/>
        <v>0</v>
      </c>
      <c r="SB28" s="25"/>
      <c r="SC28" s="1"/>
      <c r="SD28" s="3"/>
      <c r="SE28" s="12">
        <f t="shared" si="81"/>
        <v>0</v>
      </c>
      <c r="SF28" s="11"/>
      <c r="SG28" s="12">
        <f t="shared" si="344"/>
        <v>0</v>
      </c>
      <c r="SH28" s="25"/>
      <c r="SI28" s="1"/>
      <c r="SJ28" s="3"/>
      <c r="SK28" s="12">
        <f t="shared" si="82"/>
        <v>0</v>
      </c>
      <c r="SL28" s="11"/>
      <c r="SM28" s="12">
        <f t="shared" si="345"/>
        <v>0</v>
      </c>
      <c r="SN28" s="25"/>
      <c r="SO28" s="1"/>
      <c r="SP28" s="3"/>
      <c r="SQ28" s="12">
        <f t="shared" si="83"/>
        <v>0</v>
      </c>
      <c r="SR28" s="11"/>
      <c r="SS28" s="12">
        <f t="shared" si="346"/>
        <v>0</v>
      </c>
      <c r="ST28" s="25"/>
      <c r="SV28" s="1"/>
      <c r="SW28" s="3"/>
      <c r="SX28" s="12">
        <f t="shared" si="84"/>
        <v>0</v>
      </c>
      <c r="SY28" s="11"/>
      <c r="SZ28" s="12">
        <f t="shared" si="347"/>
        <v>0</v>
      </c>
      <c r="TB28" s="1"/>
      <c r="TC28" s="3"/>
      <c r="TD28" s="12">
        <f t="shared" si="85"/>
        <v>0</v>
      </c>
      <c r="TE28" s="11"/>
      <c r="TF28" s="12">
        <f t="shared" si="348"/>
        <v>0</v>
      </c>
      <c r="TH28" s="1"/>
      <c r="TI28" s="3"/>
      <c r="TJ28" s="12">
        <f t="shared" si="86"/>
        <v>0</v>
      </c>
      <c r="TK28" s="11"/>
      <c r="TL28" s="12">
        <f t="shared" si="349"/>
        <v>0</v>
      </c>
      <c r="TN28" s="1"/>
      <c r="TO28" s="3"/>
      <c r="TP28" s="12">
        <f t="shared" si="87"/>
        <v>0</v>
      </c>
      <c r="TQ28" s="11"/>
      <c r="TR28" s="12">
        <f t="shared" si="350"/>
        <v>0</v>
      </c>
      <c r="TT28" s="1"/>
      <c r="TU28" s="3"/>
      <c r="TV28" s="12">
        <f t="shared" si="88"/>
        <v>0</v>
      </c>
      <c r="TW28" s="11"/>
      <c r="TX28" s="12">
        <f t="shared" si="351"/>
        <v>0</v>
      </c>
      <c r="TZ28" s="1"/>
      <c r="UA28" s="3"/>
      <c r="UB28" s="12">
        <f t="shared" si="89"/>
        <v>0</v>
      </c>
      <c r="UC28" s="11"/>
      <c r="UD28" s="12">
        <f t="shared" si="352"/>
        <v>0</v>
      </c>
      <c r="UF28" s="1"/>
      <c r="UG28" s="3"/>
      <c r="UH28" s="12">
        <f t="shared" si="90"/>
        <v>0</v>
      </c>
      <c r="UI28" s="11"/>
      <c r="UJ28" s="12">
        <f t="shared" si="353"/>
        <v>0</v>
      </c>
      <c r="UK28" s="25"/>
      <c r="UL28" s="1"/>
      <c r="UM28" s="3"/>
      <c r="UN28" s="12">
        <f t="shared" si="91"/>
        <v>0</v>
      </c>
      <c r="UO28" s="11"/>
      <c r="UP28" s="12">
        <f t="shared" si="354"/>
        <v>0</v>
      </c>
      <c r="UQ28" s="25"/>
      <c r="UR28" s="1"/>
      <c r="US28" s="3"/>
      <c r="UT28" s="12">
        <f t="shared" si="92"/>
        <v>0</v>
      </c>
      <c r="UU28" s="11"/>
      <c r="UV28" s="12">
        <f t="shared" si="355"/>
        <v>0</v>
      </c>
      <c r="UW28" s="25"/>
      <c r="UX28" s="1"/>
      <c r="UY28" s="3"/>
      <c r="UZ28" s="12">
        <f t="shared" si="93"/>
        <v>0</v>
      </c>
      <c r="VA28" s="11"/>
      <c r="VB28" s="12">
        <f t="shared" si="356"/>
        <v>0</v>
      </c>
      <c r="VC28" s="25"/>
      <c r="VE28" s="1"/>
      <c r="VF28" s="3"/>
      <c r="VG28" s="12">
        <f t="shared" si="94"/>
        <v>0</v>
      </c>
      <c r="VH28" s="11"/>
      <c r="VI28" s="12">
        <f t="shared" si="357"/>
        <v>0</v>
      </c>
      <c r="VK28" s="1"/>
      <c r="VL28" s="3"/>
      <c r="VM28" s="12">
        <f t="shared" si="95"/>
        <v>0</v>
      </c>
      <c r="VN28" s="11"/>
      <c r="VO28" s="12">
        <f t="shared" si="358"/>
        <v>0</v>
      </c>
      <c r="VQ28" s="1"/>
      <c r="VR28" s="3"/>
      <c r="VS28" s="12">
        <f t="shared" si="96"/>
        <v>0</v>
      </c>
      <c r="VT28" s="11"/>
      <c r="VU28" s="12">
        <f t="shared" si="359"/>
        <v>0</v>
      </c>
      <c r="VW28" s="1"/>
      <c r="VX28" s="3"/>
      <c r="VY28" s="12">
        <f t="shared" si="97"/>
        <v>0</v>
      </c>
      <c r="VZ28" s="11"/>
      <c r="WA28" s="12">
        <f t="shared" si="360"/>
        <v>0</v>
      </c>
      <c r="WC28" s="1"/>
      <c r="WD28" s="3"/>
      <c r="WE28" s="12">
        <f t="shared" si="98"/>
        <v>0</v>
      </c>
      <c r="WF28" s="11"/>
      <c r="WG28" s="12">
        <f t="shared" si="361"/>
        <v>0</v>
      </c>
      <c r="WI28" s="1"/>
      <c r="WJ28" s="3"/>
      <c r="WK28" s="12">
        <f t="shared" si="99"/>
        <v>0</v>
      </c>
      <c r="WL28" s="11"/>
      <c r="WM28" s="12">
        <f t="shared" si="362"/>
        <v>0</v>
      </c>
      <c r="WO28" s="1"/>
      <c r="WP28" s="3"/>
      <c r="WQ28" s="12">
        <f t="shared" si="100"/>
        <v>0</v>
      </c>
      <c r="WR28" s="11"/>
      <c r="WS28" s="12">
        <f t="shared" si="363"/>
        <v>0</v>
      </c>
      <c r="WU28" s="1"/>
      <c r="WV28" s="3"/>
      <c r="WW28" s="12">
        <f t="shared" si="101"/>
        <v>0</v>
      </c>
      <c r="WX28" s="11"/>
      <c r="WY28" s="12">
        <f t="shared" si="364"/>
        <v>0</v>
      </c>
      <c r="XA28" s="1"/>
      <c r="XB28" s="3"/>
      <c r="XC28" s="12">
        <f t="shared" si="102"/>
        <v>0</v>
      </c>
      <c r="XD28" s="11"/>
      <c r="XE28" s="12">
        <f t="shared" si="365"/>
        <v>0</v>
      </c>
      <c r="XG28" s="1"/>
      <c r="XH28" s="3"/>
      <c r="XI28" s="12">
        <f t="shared" si="103"/>
        <v>0</v>
      </c>
      <c r="XJ28" s="11"/>
      <c r="XK28" s="12">
        <f t="shared" si="366"/>
        <v>0</v>
      </c>
      <c r="XM28" s="1"/>
      <c r="XN28" s="3"/>
      <c r="XO28" s="12">
        <f t="shared" si="104"/>
        <v>0</v>
      </c>
      <c r="XP28" s="11"/>
      <c r="XQ28" s="12">
        <f t="shared" si="367"/>
        <v>0</v>
      </c>
      <c r="XS28" s="1"/>
      <c r="XT28" s="3"/>
      <c r="XU28" s="12">
        <f t="shared" si="105"/>
        <v>0</v>
      </c>
      <c r="XV28" s="11"/>
      <c r="XW28" s="12">
        <f t="shared" si="368"/>
        <v>0</v>
      </c>
      <c r="XY28" s="1"/>
      <c r="XZ28" s="3"/>
      <c r="YA28" s="12">
        <f t="shared" si="106"/>
        <v>0</v>
      </c>
      <c r="YB28" s="11"/>
      <c r="YC28" s="12">
        <f t="shared" si="369"/>
        <v>0</v>
      </c>
      <c r="YE28" s="1"/>
      <c r="YF28" s="3"/>
      <c r="YG28" s="12">
        <f t="shared" si="107"/>
        <v>0</v>
      </c>
      <c r="YH28" s="11"/>
      <c r="YI28" s="12">
        <f t="shared" si="370"/>
        <v>0</v>
      </c>
      <c r="YK28" s="1"/>
      <c r="YL28" s="3"/>
      <c r="YM28" s="12">
        <f t="shared" si="108"/>
        <v>0</v>
      </c>
      <c r="YN28" s="11"/>
      <c r="YO28" s="12">
        <f t="shared" si="371"/>
        <v>0</v>
      </c>
      <c r="YQ28" s="1"/>
      <c r="YR28" s="3"/>
      <c r="YS28" s="12">
        <f t="shared" si="109"/>
        <v>0</v>
      </c>
      <c r="YT28" s="11"/>
      <c r="YU28" s="12">
        <f t="shared" si="372"/>
        <v>0</v>
      </c>
      <c r="YW28" s="1"/>
      <c r="YX28" s="3"/>
      <c r="YY28" s="12">
        <f t="shared" si="110"/>
        <v>0</v>
      </c>
      <c r="YZ28" s="11"/>
      <c r="ZA28" s="12">
        <f t="shared" si="373"/>
        <v>0</v>
      </c>
      <c r="ZC28" s="1"/>
      <c r="ZD28" s="3"/>
      <c r="ZE28" s="12">
        <f t="shared" si="111"/>
        <v>0</v>
      </c>
      <c r="ZF28" s="11"/>
      <c r="ZG28" s="12">
        <f t="shared" si="374"/>
        <v>0</v>
      </c>
      <c r="ZI28" s="1"/>
      <c r="ZJ28" s="3"/>
      <c r="ZK28" s="12">
        <f t="shared" si="112"/>
        <v>0</v>
      </c>
      <c r="ZL28" s="11"/>
      <c r="ZM28" s="12">
        <f t="shared" si="375"/>
        <v>0</v>
      </c>
      <c r="ZO28" s="1"/>
      <c r="ZP28" s="3"/>
      <c r="ZQ28" s="12">
        <f t="shared" si="113"/>
        <v>0</v>
      </c>
      <c r="ZR28" s="11"/>
      <c r="ZS28" s="12">
        <f t="shared" si="376"/>
        <v>0</v>
      </c>
      <c r="ZU28" s="1"/>
      <c r="ZV28" s="3"/>
      <c r="ZW28" s="12">
        <f t="shared" si="114"/>
        <v>0</v>
      </c>
      <c r="ZX28" s="11"/>
      <c r="ZY28" s="12">
        <f t="shared" si="377"/>
        <v>0</v>
      </c>
      <c r="AAA28" s="1"/>
      <c r="AAB28" s="3"/>
      <c r="AAC28" s="12">
        <f t="shared" si="115"/>
        <v>0</v>
      </c>
      <c r="AAD28" s="11"/>
      <c r="AAE28" s="12">
        <f t="shared" si="378"/>
        <v>0</v>
      </c>
      <c r="AAG28" s="1"/>
      <c r="AAH28" s="3"/>
      <c r="AAI28" s="12">
        <f t="shared" si="116"/>
        <v>0</v>
      </c>
      <c r="AAJ28" s="11"/>
      <c r="AAK28" s="12">
        <f t="shared" si="379"/>
        <v>0</v>
      </c>
      <c r="AAM28" s="1"/>
      <c r="AAN28" s="3"/>
      <c r="AAO28" s="12">
        <f t="shared" si="117"/>
        <v>0</v>
      </c>
      <c r="AAP28" s="11"/>
      <c r="AAQ28" s="12">
        <f t="shared" si="380"/>
        <v>0</v>
      </c>
      <c r="AAS28" s="1"/>
      <c r="AAT28" s="3"/>
      <c r="AAU28" s="12">
        <f t="shared" si="118"/>
        <v>0</v>
      </c>
      <c r="AAV28" s="11"/>
      <c r="AAW28" s="12">
        <f t="shared" si="381"/>
        <v>0</v>
      </c>
      <c r="AAY28" s="1"/>
      <c r="AAZ28" s="3"/>
      <c r="ABA28" s="12">
        <f t="shared" si="119"/>
        <v>0</v>
      </c>
      <c r="ABB28" s="11"/>
      <c r="ABC28" s="12">
        <f t="shared" si="382"/>
        <v>0</v>
      </c>
      <c r="ABE28" s="1"/>
      <c r="ABF28" s="3"/>
      <c r="ABG28" s="12">
        <f t="shared" si="120"/>
        <v>0</v>
      </c>
      <c r="ABH28" s="11"/>
      <c r="ABI28" s="12">
        <f t="shared" si="383"/>
        <v>0</v>
      </c>
      <c r="ABK28" s="1"/>
      <c r="ABL28" s="3"/>
      <c r="ABM28" s="12">
        <f t="shared" si="121"/>
        <v>0</v>
      </c>
      <c r="ABN28" s="11"/>
      <c r="ABO28" s="12">
        <f t="shared" si="384"/>
        <v>0</v>
      </c>
      <c r="ABQ28" s="1"/>
      <c r="ABR28" s="3"/>
      <c r="ABS28" s="12">
        <f t="shared" si="122"/>
        <v>0</v>
      </c>
      <c r="ABT28" s="11"/>
      <c r="ABU28" s="12">
        <f t="shared" si="385"/>
        <v>0</v>
      </c>
      <c r="ABW28" s="1"/>
      <c r="ABX28" s="3"/>
      <c r="ABY28" s="12">
        <f t="shared" si="123"/>
        <v>0</v>
      </c>
      <c r="ABZ28" s="11"/>
      <c r="ACA28" s="12">
        <f t="shared" si="386"/>
        <v>0</v>
      </c>
      <c r="ACC28" s="1"/>
      <c r="ACD28" s="3"/>
      <c r="ACE28" s="12">
        <f t="shared" si="124"/>
        <v>0</v>
      </c>
      <c r="ACF28" s="11"/>
      <c r="ACG28" s="12">
        <f t="shared" si="387"/>
        <v>0</v>
      </c>
      <c r="ACI28" s="1"/>
      <c r="ACJ28" s="3"/>
      <c r="ACK28" s="12">
        <f t="shared" si="125"/>
        <v>0</v>
      </c>
      <c r="ACL28" s="11"/>
      <c r="ACM28" s="12">
        <f t="shared" si="388"/>
        <v>0</v>
      </c>
      <c r="ACO28" s="1"/>
      <c r="ACP28" s="3"/>
      <c r="ACQ28" s="12">
        <f t="shared" si="126"/>
        <v>0</v>
      </c>
      <c r="ACR28" s="11"/>
      <c r="ACS28" s="12">
        <f t="shared" si="389"/>
        <v>0</v>
      </c>
      <c r="ACU28" s="1"/>
      <c r="ACV28" s="3"/>
      <c r="ACW28" s="12">
        <f t="shared" si="127"/>
        <v>0</v>
      </c>
      <c r="ACX28" s="11"/>
      <c r="ACY28" s="12">
        <f t="shared" si="390"/>
        <v>0</v>
      </c>
      <c r="ADA28" s="1"/>
      <c r="ADB28" s="3"/>
      <c r="ADC28" s="12">
        <f t="shared" si="128"/>
        <v>0</v>
      </c>
      <c r="ADD28" s="11"/>
      <c r="ADE28" s="12">
        <f t="shared" si="391"/>
        <v>0</v>
      </c>
      <c r="ADG28" s="1"/>
      <c r="ADH28" s="3"/>
      <c r="ADI28" s="12">
        <f t="shared" si="129"/>
        <v>0</v>
      </c>
      <c r="ADJ28" s="11"/>
      <c r="ADK28" s="12">
        <f t="shared" si="392"/>
        <v>0</v>
      </c>
    </row>
    <row r="29" spans="1:791" hidden="1" x14ac:dyDescent="0.25">
      <c r="A29" s="25"/>
      <c r="B29" s="1"/>
      <c r="C29" s="3"/>
      <c r="D29" s="12">
        <f t="shared" si="395"/>
        <v>0</v>
      </c>
      <c r="E29" s="11"/>
      <c r="F29" s="12">
        <f t="shared" si="131"/>
        <v>0</v>
      </c>
      <c r="G29" s="25"/>
      <c r="H29" s="1"/>
      <c r="I29" s="3"/>
      <c r="J29" s="12">
        <f t="shared" si="394"/>
        <v>0</v>
      </c>
      <c r="K29" s="11"/>
      <c r="L29" s="12">
        <f t="shared" si="132"/>
        <v>0</v>
      </c>
      <c r="M29" s="25"/>
      <c r="N29" s="1"/>
      <c r="O29" s="3"/>
      <c r="P29" s="12">
        <f t="shared" si="1"/>
        <v>0</v>
      </c>
      <c r="Q29" s="11"/>
      <c r="R29" s="12">
        <f t="shared" si="264"/>
        <v>0</v>
      </c>
      <c r="S29" s="25"/>
      <c r="T29" s="1"/>
      <c r="U29" s="3"/>
      <c r="V29" s="12">
        <f t="shared" si="2"/>
        <v>0</v>
      </c>
      <c r="W29" s="11"/>
      <c r="X29" s="12">
        <f t="shared" si="265"/>
        <v>0</v>
      </c>
      <c r="Y29" s="25"/>
      <c r="Z29" s="1"/>
      <c r="AA29" s="3"/>
      <c r="AB29" s="12">
        <f t="shared" si="3"/>
        <v>0</v>
      </c>
      <c r="AC29" s="11"/>
      <c r="AD29" s="12">
        <f t="shared" si="266"/>
        <v>0</v>
      </c>
      <c r="AE29" s="25"/>
      <c r="AF29" s="1"/>
      <c r="AG29" s="3"/>
      <c r="AH29" s="12">
        <f t="shared" si="4"/>
        <v>0</v>
      </c>
      <c r="AI29" s="11"/>
      <c r="AJ29" s="12">
        <f t="shared" si="267"/>
        <v>0</v>
      </c>
      <c r="AK29" s="25"/>
      <c r="AL29" s="1"/>
      <c r="AM29" s="3"/>
      <c r="AN29" s="12">
        <f t="shared" si="5"/>
        <v>0</v>
      </c>
      <c r="AO29" s="11"/>
      <c r="AP29" s="12">
        <f t="shared" si="268"/>
        <v>0</v>
      </c>
      <c r="AQ29" s="25"/>
      <c r="AR29" s="1"/>
      <c r="AS29" s="3"/>
      <c r="AT29" s="12">
        <f t="shared" si="6"/>
        <v>0</v>
      </c>
      <c r="AU29" s="11"/>
      <c r="AV29" s="12">
        <f t="shared" si="269"/>
        <v>0</v>
      </c>
      <c r="AW29" s="25"/>
      <c r="AX29" s="1"/>
      <c r="AY29" s="3"/>
      <c r="AZ29" s="12">
        <f t="shared" si="7"/>
        <v>0</v>
      </c>
      <c r="BA29" s="11"/>
      <c r="BB29" s="12">
        <f t="shared" si="270"/>
        <v>0</v>
      </c>
      <c r="BC29" s="25"/>
      <c r="BD29" s="1"/>
      <c r="BE29" s="3"/>
      <c r="BF29" s="12">
        <f t="shared" si="8"/>
        <v>0</v>
      </c>
      <c r="BG29" s="11"/>
      <c r="BH29" s="12">
        <f t="shared" si="271"/>
        <v>0</v>
      </c>
      <c r="BI29" s="25"/>
      <c r="BJ29" s="1"/>
      <c r="BK29" s="3"/>
      <c r="BL29" s="12">
        <f t="shared" si="9"/>
        <v>0</v>
      </c>
      <c r="BM29" s="11"/>
      <c r="BN29" s="12">
        <f t="shared" si="272"/>
        <v>0</v>
      </c>
      <c r="BO29" s="25"/>
      <c r="BP29" s="1"/>
      <c r="BQ29" s="3"/>
      <c r="BR29" s="12">
        <f t="shared" si="10"/>
        <v>0</v>
      </c>
      <c r="BS29" s="11"/>
      <c r="BT29" s="12">
        <f t="shared" si="273"/>
        <v>0</v>
      </c>
      <c r="BU29" s="25"/>
      <c r="BV29" s="1"/>
      <c r="BW29" s="3"/>
      <c r="BX29" s="12">
        <f t="shared" si="11"/>
        <v>0</v>
      </c>
      <c r="BY29" s="11"/>
      <c r="BZ29" s="12">
        <f t="shared" si="274"/>
        <v>0</v>
      </c>
      <c r="CA29" s="25"/>
      <c r="CB29" s="1"/>
      <c r="CC29" s="3"/>
      <c r="CD29" s="12">
        <f t="shared" si="12"/>
        <v>0</v>
      </c>
      <c r="CE29" s="11"/>
      <c r="CF29" s="12">
        <f t="shared" si="275"/>
        <v>0</v>
      </c>
      <c r="CG29" s="25"/>
      <c r="CH29" s="1"/>
      <c r="CI29" s="3"/>
      <c r="CJ29" s="12">
        <f t="shared" si="13"/>
        <v>0</v>
      </c>
      <c r="CK29" s="11"/>
      <c r="CL29" s="12">
        <f t="shared" si="276"/>
        <v>0</v>
      </c>
      <c r="CM29" s="25"/>
      <c r="CN29" s="1"/>
      <c r="CO29" s="3"/>
      <c r="CP29" s="12">
        <f t="shared" si="14"/>
        <v>0</v>
      </c>
      <c r="CQ29" s="11"/>
      <c r="CR29" s="12">
        <f t="shared" si="277"/>
        <v>0</v>
      </c>
      <c r="CS29" s="25"/>
      <c r="CT29" s="1"/>
      <c r="CU29" s="3"/>
      <c r="CV29" s="12">
        <f t="shared" si="15"/>
        <v>0</v>
      </c>
      <c r="CW29" s="11"/>
      <c r="CX29" s="12">
        <f t="shared" si="278"/>
        <v>0</v>
      </c>
      <c r="CY29" s="25"/>
      <c r="CZ29" s="1"/>
      <c r="DA29" s="3"/>
      <c r="DB29" s="12">
        <f t="shared" si="16"/>
        <v>0</v>
      </c>
      <c r="DC29" s="11"/>
      <c r="DD29" s="12">
        <f t="shared" si="279"/>
        <v>0</v>
      </c>
      <c r="DE29" s="25"/>
      <c r="DF29" s="1"/>
      <c r="DG29" s="3"/>
      <c r="DH29" s="12">
        <f t="shared" si="17"/>
        <v>0</v>
      </c>
      <c r="DI29" s="11"/>
      <c r="DJ29" s="12">
        <f t="shared" si="280"/>
        <v>0</v>
      </c>
      <c r="DK29" s="25"/>
      <c r="DL29" s="1"/>
      <c r="DM29" s="3"/>
      <c r="DN29" s="12">
        <f t="shared" si="18"/>
        <v>0</v>
      </c>
      <c r="DO29" s="11"/>
      <c r="DP29" s="12">
        <f t="shared" si="281"/>
        <v>0</v>
      </c>
      <c r="DQ29" s="25"/>
      <c r="DR29" s="1"/>
      <c r="DS29" s="3"/>
      <c r="DT29" s="12">
        <f t="shared" si="19"/>
        <v>0</v>
      </c>
      <c r="DU29" s="11"/>
      <c r="DV29" s="12">
        <f t="shared" si="282"/>
        <v>0</v>
      </c>
      <c r="DW29" s="25"/>
      <c r="DX29" s="1"/>
      <c r="DY29" s="3"/>
      <c r="DZ29" s="12">
        <f t="shared" si="20"/>
        <v>0</v>
      </c>
      <c r="EA29" s="11"/>
      <c r="EB29" s="12">
        <f t="shared" si="283"/>
        <v>0</v>
      </c>
      <c r="EC29" s="25"/>
      <c r="EE29" s="1"/>
      <c r="EF29" s="3"/>
      <c r="EG29" s="12">
        <f t="shared" si="21"/>
        <v>0</v>
      </c>
      <c r="EH29" s="11"/>
      <c r="EI29" s="12">
        <f t="shared" si="284"/>
        <v>0</v>
      </c>
      <c r="EK29" s="1"/>
      <c r="EL29" s="3"/>
      <c r="EM29" s="12">
        <f t="shared" si="22"/>
        <v>0</v>
      </c>
      <c r="EN29" s="11"/>
      <c r="EO29" s="12">
        <f t="shared" si="285"/>
        <v>0</v>
      </c>
      <c r="EQ29" s="1"/>
      <c r="ER29" s="3"/>
      <c r="ES29" s="12">
        <f t="shared" si="23"/>
        <v>0</v>
      </c>
      <c r="ET29" s="11"/>
      <c r="EU29" s="12">
        <f t="shared" si="286"/>
        <v>0</v>
      </c>
      <c r="EW29" s="1"/>
      <c r="EX29" s="3"/>
      <c r="EY29" s="12">
        <f t="shared" si="24"/>
        <v>0</v>
      </c>
      <c r="EZ29" s="11"/>
      <c r="FA29" s="12">
        <f t="shared" si="287"/>
        <v>0</v>
      </c>
      <c r="FC29" s="1"/>
      <c r="FD29" s="3"/>
      <c r="FE29" s="12">
        <f t="shared" si="25"/>
        <v>0</v>
      </c>
      <c r="FF29" s="11"/>
      <c r="FG29" s="12">
        <f t="shared" si="288"/>
        <v>0</v>
      </c>
      <c r="FI29" s="1"/>
      <c r="FJ29" s="3"/>
      <c r="FK29" s="12">
        <f t="shared" si="26"/>
        <v>0</v>
      </c>
      <c r="FL29" s="11"/>
      <c r="FM29" s="12">
        <f t="shared" si="289"/>
        <v>0</v>
      </c>
      <c r="FO29" s="1"/>
      <c r="FP29" s="3"/>
      <c r="FQ29" s="12">
        <f t="shared" si="27"/>
        <v>0</v>
      </c>
      <c r="FR29" s="11"/>
      <c r="FS29" s="12">
        <f t="shared" si="290"/>
        <v>0</v>
      </c>
      <c r="FT29" s="25"/>
      <c r="FU29" s="1"/>
      <c r="FV29" s="3"/>
      <c r="FW29" s="12">
        <f t="shared" si="28"/>
        <v>0</v>
      </c>
      <c r="FX29" s="11"/>
      <c r="FY29" s="12">
        <f t="shared" si="291"/>
        <v>0</v>
      </c>
      <c r="FZ29" s="25"/>
      <c r="GA29" s="1"/>
      <c r="GB29" s="3"/>
      <c r="GC29" s="12">
        <f t="shared" si="29"/>
        <v>0</v>
      </c>
      <c r="GD29" s="11"/>
      <c r="GE29" s="12">
        <f t="shared" si="292"/>
        <v>0</v>
      </c>
      <c r="GF29" s="25"/>
      <c r="GG29" s="1"/>
      <c r="GH29" s="3"/>
      <c r="GI29" s="12">
        <f t="shared" si="30"/>
        <v>0</v>
      </c>
      <c r="GJ29" s="11"/>
      <c r="GK29" s="12">
        <f t="shared" si="293"/>
        <v>0</v>
      </c>
      <c r="GL29" s="25"/>
      <c r="GM29" s="1"/>
      <c r="GN29" s="3"/>
      <c r="GO29" s="12">
        <f t="shared" si="31"/>
        <v>0</v>
      </c>
      <c r="GP29" s="11"/>
      <c r="GQ29" s="12">
        <f t="shared" si="294"/>
        <v>0</v>
      </c>
      <c r="GR29" s="25"/>
      <c r="GS29" s="1"/>
      <c r="GT29" s="3"/>
      <c r="GU29" s="12">
        <f t="shared" si="32"/>
        <v>0</v>
      </c>
      <c r="GV29" s="11"/>
      <c r="GW29" s="12">
        <f t="shared" si="295"/>
        <v>0</v>
      </c>
      <c r="GX29" s="25"/>
      <c r="GY29" s="1"/>
      <c r="GZ29" s="3"/>
      <c r="HA29" s="12">
        <f t="shared" si="33"/>
        <v>0</v>
      </c>
      <c r="HB29" s="11"/>
      <c r="HC29" s="12">
        <f t="shared" si="296"/>
        <v>0</v>
      </c>
      <c r="HD29" s="25"/>
      <c r="HE29" s="1"/>
      <c r="HF29" s="3"/>
      <c r="HG29" s="12">
        <f t="shared" si="34"/>
        <v>0</v>
      </c>
      <c r="HH29" s="11"/>
      <c r="HI29" s="12">
        <f t="shared" si="297"/>
        <v>0</v>
      </c>
      <c r="HJ29" s="25"/>
      <c r="HK29" s="1"/>
      <c r="HL29" s="3"/>
      <c r="HM29" s="12">
        <f t="shared" si="35"/>
        <v>0</v>
      </c>
      <c r="HN29" s="11"/>
      <c r="HO29" s="12">
        <f t="shared" si="298"/>
        <v>0</v>
      </c>
      <c r="HP29" s="25"/>
      <c r="HQ29" s="1"/>
      <c r="HR29" s="3"/>
      <c r="HS29" s="12">
        <f t="shared" si="36"/>
        <v>0</v>
      </c>
      <c r="HT29" s="11"/>
      <c r="HU29" s="12">
        <f t="shared" si="299"/>
        <v>0</v>
      </c>
      <c r="HV29" s="25"/>
      <c r="HW29" s="1"/>
      <c r="HX29" s="3"/>
      <c r="HY29" s="12">
        <f t="shared" si="37"/>
        <v>0</v>
      </c>
      <c r="HZ29" s="11"/>
      <c r="IA29" s="12">
        <f t="shared" si="300"/>
        <v>0</v>
      </c>
      <c r="IB29" s="25"/>
      <c r="IC29" s="1"/>
      <c r="ID29" s="3"/>
      <c r="IE29" s="12">
        <f t="shared" si="38"/>
        <v>0</v>
      </c>
      <c r="IF29" s="11"/>
      <c r="IG29" s="12">
        <f t="shared" si="301"/>
        <v>0</v>
      </c>
      <c r="IH29" s="25"/>
      <c r="II29" s="1"/>
      <c r="IJ29" s="3"/>
      <c r="IK29" s="12">
        <f t="shared" si="39"/>
        <v>0</v>
      </c>
      <c r="IL29" s="11"/>
      <c r="IM29" s="12">
        <f t="shared" si="302"/>
        <v>0</v>
      </c>
      <c r="IN29" s="25"/>
      <c r="IO29" s="1"/>
      <c r="IP29" s="3"/>
      <c r="IQ29" s="12">
        <f t="shared" si="40"/>
        <v>0</v>
      </c>
      <c r="IR29" s="11"/>
      <c r="IS29" s="12">
        <f t="shared" si="303"/>
        <v>0</v>
      </c>
      <c r="IT29" s="25"/>
      <c r="IU29" s="1"/>
      <c r="IV29" s="3"/>
      <c r="IW29" s="12">
        <f t="shared" si="41"/>
        <v>0</v>
      </c>
      <c r="IX29" s="11"/>
      <c r="IY29" s="12">
        <f t="shared" si="304"/>
        <v>0</v>
      </c>
      <c r="IZ29" s="25"/>
      <c r="JA29" s="1"/>
      <c r="JB29" s="3"/>
      <c r="JC29" s="12">
        <f t="shared" si="42"/>
        <v>0</v>
      </c>
      <c r="JD29" s="11"/>
      <c r="JE29" s="12">
        <f t="shared" si="305"/>
        <v>0</v>
      </c>
      <c r="JF29" s="25"/>
      <c r="JG29" s="1"/>
      <c r="JH29" s="3"/>
      <c r="JI29" s="12">
        <f t="shared" si="257"/>
        <v>0</v>
      </c>
      <c r="JJ29" s="11"/>
      <c r="JK29" s="12">
        <f t="shared" si="306"/>
        <v>0</v>
      </c>
      <c r="JL29" s="25"/>
      <c r="JM29" s="1"/>
      <c r="JN29" s="3"/>
      <c r="JO29" s="12">
        <f t="shared" si="44"/>
        <v>0</v>
      </c>
      <c r="JP29" s="11"/>
      <c r="JQ29" s="12">
        <f t="shared" si="307"/>
        <v>0</v>
      </c>
      <c r="JR29" s="25"/>
      <c r="JS29" s="1"/>
      <c r="JT29" s="3"/>
      <c r="JU29" s="12">
        <f t="shared" si="45"/>
        <v>0</v>
      </c>
      <c r="JV29" s="11"/>
      <c r="JW29" s="12">
        <f t="shared" si="308"/>
        <v>0</v>
      </c>
      <c r="JX29" s="25"/>
      <c r="JY29" s="1"/>
      <c r="JZ29" s="3"/>
      <c r="KA29" s="12">
        <f t="shared" si="46"/>
        <v>0</v>
      </c>
      <c r="KB29" s="11"/>
      <c r="KC29" s="12">
        <f t="shared" si="309"/>
        <v>0</v>
      </c>
      <c r="KD29" s="25"/>
      <c r="KE29" s="1"/>
      <c r="KF29" s="3"/>
      <c r="KG29" s="12">
        <f t="shared" si="47"/>
        <v>0</v>
      </c>
      <c r="KH29" s="11"/>
      <c r="KI29" s="12">
        <f t="shared" si="310"/>
        <v>0</v>
      </c>
      <c r="KJ29" s="25"/>
      <c r="KL29" s="1"/>
      <c r="KM29" s="3"/>
      <c r="KN29" s="12">
        <f t="shared" si="48"/>
        <v>0</v>
      </c>
      <c r="KO29" s="11"/>
      <c r="KP29" s="12">
        <f t="shared" si="311"/>
        <v>0</v>
      </c>
      <c r="KR29" s="1"/>
      <c r="KS29" s="3"/>
      <c r="KT29" s="12">
        <f t="shared" si="49"/>
        <v>0</v>
      </c>
      <c r="KU29" s="11"/>
      <c r="KV29" s="12">
        <f t="shared" si="312"/>
        <v>0</v>
      </c>
      <c r="KX29" s="1"/>
      <c r="KY29" s="3"/>
      <c r="KZ29" s="12">
        <f t="shared" si="50"/>
        <v>0</v>
      </c>
      <c r="LA29" s="11"/>
      <c r="LB29" s="12">
        <f t="shared" si="313"/>
        <v>0</v>
      </c>
      <c r="LD29" s="1"/>
      <c r="LE29" s="3"/>
      <c r="LF29" s="12">
        <f t="shared" si="51"/>
        <v>0</v>
      </c>
      <c r="LG29" s="11"/>
      <c r="LH29" s="12">
        <f t="shared" si="314"/>
        <v>0</v>
      </c>
      <c r="LJ29" s="1"/>
      <c r="LK29" s="3"/>
      <c r="LL29" s="12">
        <f t="shared" si="52"/>
        <v>0</v>
      </c>
      <c r="LM29" s="11"/>
      <c r="LN29" s="12">
        <f t="shared" si="315"/>
        <v>0</v>
      </c>
      <c r="LP29" s="1"/>
      <c r="LQ29" s="3"/>
      <c r="LR29" s="12">
        <f t="shared" si="53"/>
        <v>0</v>
      </c>
      <c r="LS29" s="11"/>
      <c r="LT29" s="12">
        <f t="shared" si="316"/>
        <v>0</v>
      </c>
      <c r="LV29" s="1"/>
      <c r="LW29" s="3"/>
      <c r="LX29" s="12">
        <f t="shared" si="54"/>
        <v>0</v>
      </c>
      <c r="LY29" s="11"/>
      <c r="LZ29" s="12">
        <f t="shared" si="317"/>
        <v>0</v>
      </c>
      <c r="MA29" s="25"/>
      <c r="MB29" s="1"/>
      <c r="MC29" s="3"/>
      <c r="MD29" s="12">
        <f t="shared" si="55"/>
        <v>0</v>
      </c>
      <c r="ME29" s="11"/>
      <c r="MF29" s="12">
        <f t="shared" si="318"/>
        <v>0</v>
      </c>
      <c r="MG29" s="25"/>
      <c r="MH29" s="1"/>
      <c r="MI29" s="3"/>
      <c r="MJ29" s="12">
        <f t="shared" si="56"/>
        <v>0</v>
      </c>
      <c r="MK29" s="11"/>
      <c r="ML29" s="12">
        <f t="shared" si="319"/>
        <v>0</v>
      </c>
      <c r="MM29" s="25"/>
      <c r="MO29" s="1"/>
      <c r="MP29" s="3"/>
      <c r="MQ29" s="12">
        <f t="shared" si="57"/>
        <v>0</v>
      </c>
      <c r="MR29" s="11"/>
      <c r="MS29" s="12">
        <f t="shared" si="320"/>
        <v>0</v>
      </c>
      <c r="MU29" s="1"/>
      <c r="MV29" s="3"/>
      <c r="MW29" s="12">
        <f t="shared" si="58"/>
        <v>0</v>
      </c>
      <c r="MX29" s="11"/>
      <c r="MY29" s="12">
        <f t="shared" si="321"/>
        <v>0</v>
      </c>
      <c r="NA29" s="1"/>
      <c r="NB29" s="3"/>
      <c r="NC29" s="12">
        <f t="shared" si="59"/>
        <v>0</v>
      </c>
      <c r="ND29" s="11"/>
      <c r="NE29" s="12">
        <f t="shared" si="322"/>
        <v>0</v>
      </c>
      <c r="NG29" s="1"/>
      <c r="NH29" s="3"/>
      <c r="NI29" s="12">
        <f t="shared" si="60"/>
        <v>0</v>
      </c>
      <c r="NJ29" s="11"/>
      <c r="NK29" s="12">
        <f t="shared" si="323"/>
        <v>0</v>
      </c>
      <c r="NM29" s="1"/>
      <c r="NN29" s="3"/>
      <c r="NO29" s="12">
        <f t="shared" si="61"/>
        <v>0</v>
      </c>
      <c r="NP29" s="11"/>
      <c r="NQ29" s="12">
        <f t="shared" si="324"/>
        <v>0</v>
      </c>
      <c r="NS29" s="1"/>
      <c r="NT29" s="3"/>
      <c r="NU29" s="12">
        <f t="shared" si="62"/>
        <v>0</v>
      </c>
      <c r="NV29" s="11"/>
      <c r="NW29" s="12">
        <f t="shared" si="325"/>
        <v>0</v>
      </c>
      <c r="NY29" s="1"/>
      <c r="NZ29" s="3"/>
      <c r="OA29" s="12">
        <f t="shared" si="63"/>
        <v>0</v>
      </c>
      <c r="OB29" s="11"/>
      <c r="OC29" s="12">
        <f t="shared" si="326"/>
        <v>0</v>
      </c>
      <c r="OD29" s="25"/>
      <c r="OE29" s="1"/>
      <c r="OF29" s="3"/>
      <c r="OG29" s="12">
        <f t="shared" si="64"/>
        <v>0</v>
      </c>
      <c r="OH29" s="11"/>
      <c r="OI29" s="12">
        <f t="shared" si="327"/>
        <v>0</v>
      </c>
      <c r="OJ29" s="25"/>
      <c r="OK29" s="1"/>
      <c r="OL29" s="3"/>
      <c r="OM29" s="12">
        <f t="shared" si="65"/>
        <v>0</v>
      </c>
      <c r="ON29" s="11"/>
      <c r="OO29" s="12">
        <f t="shared" si="328"/>
        <v>0</v>
      </c>
      <c r="OP29" s="25"/>
      <c r="OQ29" s="1"/>
      <c r="OR29" s="3"/>
      <c r="OS29" s="12">
        <f t="shared" si="66"/>
        <v>0</v>
      </c>
      <c r="OT29" s="11"/>
      <c r="OU29" s="12">
        <f t="shared" si="329"/>
        <v>0</v>
      </c>
      <c r="OV29" s="25"/>
      <c r="OW29" s="1"/>
      <c r="OX29" s="3"/>
      <c r="OY29" s="12">
        <f t="shared" si="67"/>
        <v>0</v>
      </c>
      <c r="OZ29" s="11"/>
      <c r="PA29" s="12">
        <f t="shared" si="330"/>
        <v>0</v>
      </c>
      <c r="PB29" s="25"/>
      <c r="PC29" s="1"/>
      <c r="PD29" s="3"/>
      <c r="PE29" s="12">
        <f t="shared" si="68"/>
        <v>0</v>
      </c>
      <c r="PF29" s="11"/>
      <c r="PG29" s="12">
        <f t="shared" si="331"/>
        <v>0</v>
      </c>
      <c r="PH29" s="25"/>
      <c r="PI29" s="1"/>
      <c r="PJ29" s="3"/>
      <c r="PK29" s="12">
        <f t="shared" si="69"/>
        <v>0</v>
      </c>
      <c r="PL29" s="11"/>
      <c r="PM29" s="12">
        <f t="shared" si="332"/>
        <v>0</v>
      </c>
      <c r="PN29" s="25"/>
      <c r="PO29" s="1"/>
      <c r="PP29" s="3"/>
      <c r="PQ29" s="12">
        <f t="shared" si="70"/>
        <v>0</v>
      </c>
      <c r="PR29" s="11"/>
      <c r="PS29" s="12">
        <f t="shared" si="333"/>
        <v>0</v>
      </c>
      <c r="PT29" s="25"/>
      <c r="PU29" s="1"/>
      <c r="PV29" s="3"/>
      <c r="PW29" s="12">
        <f t="shared" si="71"/>
        <v>0</v>
      </c>
      <c r="PX29" s="11"/>
      <c r="PY29" s="12">
        <f t="shared" si="334"/>
        <v>0</v>
      </c>
      <c r="PZ29" s="25"/>
      <c r="QA29" s="1"/>
      <c r="QB29" s="3"/>
      <c r="QC29" s="12">
        <f t="shared" si="72"/>
        <v>0</v>
      </c>
      <c r="QD29" s="11"/>
      <c r="QE29" s="12">
        <f t="shared" si="335"/>
        <v>0</v>
      </c>
      <c r="QF29" s="25"/>
      <c r="QG29" s="1"/>
      <c r="QH29" s="3"/>
      <c r="QI29" s="12">
        <f t="shared" si="73"/>
        <v>0</v>
      </c>
      <c r="QJ29" s="11"/>
      <c r="QK29" s="12">
        <f t="shared" si="336"/>
        <v>0</v>
      </c>
      <c r="QL29" s="25"/>
      <c r="QM29" s="1"/>
      <c r="QN29" s="3"/>
      <c r="QO29" s="12">
        <f t="shared" si="74"/>
        <v>0</v>
      </c>
      <c r="QP29" s="11"/>
      <c r="QQ29" s="12">
        <f t="shared" si="337"/>
        <v>0</v>
      </c>
      <c r="QR29" s="25"/>
      <c r="QS29" s="1"/>
      <c r="QT29" s="3"/>
      <c r="QU29" s="12">
        <f t="shared" si="75"/>
        <v>0</v>
      </c>
      <c r="QV29" s="11"/>
      <c r="QW29" s="12">
        <f t="shared" si="338"/>
        <v>0</v>
      </c>
      <c r="QX29" s="25"/>
      <c r="QY29" s="1"/>
      <c r="QZ29" s="3"/>
      <c r="RA29" s="12">
        <f t="shared" si="76"/>
        <v>0</v>
      </c>
      <c r="RB29" s="11"/>
      <c r="RC29" s="12">
        <f t="shared" si="339"/>
        <v>0</v>
      </c>
      <c r="RD29" s="25"/>
      <c r="RE29" s="1"/>
      <c r="RF29" s="3"/>
      <c r="RG29" s="12">
        <f t="shared" si="77"/>
        <v>0</v>
      </c>
      <c r="RH29" s="11"/>
      <c r="RI29" s="12">
        <f t="shared" si="340"/>
        <v>0</v>
      </c>
      <c r="RJ29" s="25"/>
      <c r="RK29" s="1"/>
      <c r="RL29" s="3"/>
      <c r="RM29" s="12">
        <f t="shared" si="78"/>
        <v>0</v>
      </c>
      <c r="RN29" s="11"/>
      <c r="RO29" s="12">
        <f t="shared" si="341"/>
        <v>0</v>
      </c>
      <c r="RP29" s="25"/>
      <c r="RQ29" s="1"/>
      <c r="RR29" s="3"/>
      <c r="RS29" s="12">
        <f t="shared" si="261"/>
        <v>0</v>
      </c>
      <c r="RT29" s="11"/>
      <c r="RU29" s="12">
        <f t="shared" si="342"/>
        <v>0</v>
      </c>
      <c r="RV29" s="25"/>
      <c r="RW29" s="1"/>
      <c r="RX29" s="3"/>
      <c r="RY29" s="12">
        <f t="shared" si="80"/>
        <v>0</v>
      </c>
      <c r="RZ29" s="11"/>
      <c r="SA29" s="12">
        <f t="shared" si="343"/>
        <v>0</v>
      </c>
      <c r="SB29" s="25"/>
      <c r="SC29" s="1"/>
      <c r="SD29" s="3"/>
      <c r="SE29" s="12">
        <f t="shared" si="81"/>
        <v>0</v>
      </c>
      <c r="SF29" s="11"/>
      <c r="SG29" s="12">
        <f t="shared" si="344"/>
        <v>0</v>
      </c>
      <c r="SH29" s="25"/>
      <c r="SI29" s="1"/>
      <c r="SJ29" s="3"/>
      <c r="SK29" s="12">
        <f t="shared" si="82"/>
        <v>0</v>
      </c>
      <c r="SL29" s="11"/>
      <c r="SM29" s="12">
        <f t="shared" si="345"/>
        <v>0</v>
      </c>
      <c r="SN29" s="25"/>
      <c r="SO29" s="1"/>
      <c r="SP29" s="3"/>
      <c r="SQ29" s="12">
        <f t="shared" si="83"/>
        <v>0</v>
      </c>
      <c r="SR29" s="11"/>
      <c r="SS29" s="12">
        <f t="shared" si="346"/>
        <v>0</v>
      </c>
      <c r="ST29" s="25"/>
      <c r="SV29" s="1"/>
      <c r="SW29" s="3"/>
      <c r="SX29" s="12">
        <f t="shared" si="84"/>
        <v>0</v>
      </c>
      <c r="SY29" s="11"/>
      <c r="SZ29" s="12">
        <f t="shared" si="347"/>
        <v>0</v>
      </c>
      <c r="TB29" s="1"/>
      <c r="TC29" s="3"/>
      <c r="TD29" s="12">
        <f t="shared" si="85"/>
        <v>0</v>
      </c>
      <c r="TE29" s="11"/>
      <c r="TF29" s="12">
        <f t="shared" si="348"/>
        <v>0</v>
      </c>
      <c r="TH29" s="1"/>
      <c r="TI29" s="3"/>
      <c r="TJ29" s="12">
        <f t="shared" si="86"/>
        <v>0</v>
      </c>
      <c r="TK29" s="11"/>
      <c r="TL29" s="12">
        <f t="shared" si="349"/>
        <v>0</v>
      </c>
      <c r="TN29" s="1"/>
      <c r="TO29" s="3"/>
      <c r="TP29" s="12">
        <f t="shared" si="87"/>
        <v>0</v>
      </c>
      <c r="TQ29" s="11"/>
      <c r="TR29" s="12">
        <f t="shared" si="350"/>
        <v>0</v>
      </c>
      <c r="TT29" s="1"/>
      <c r="TU29" s="3"/>
      <c r="TV29" s="12">
        <f t="shared" si="88"/>
        <v>0</v>
      </c>
      <c r="TW29" s="11"/>
      <c r="TX29" s="12">
        <f t="shared" si="351"/>
        <v>0</v>
      </c>
      <c r="TZ29" s="1"/>
      <c r="UA29" s="3"/>
      <c r="UB29" s="12">
        <f t="shared" si="89"/>
        <v>0</v>
      </c>
      <c r="UC29" s="11"/>
      <c r="UD29" s="12">
        <f t="shared" si="352"/>
        <v>0</v>
      </c>
      <c r="UF29" s="1"/>
      <c r="UG29" s="3"/>
      <c r="UH29" s="12">
        <f t="shared" si="90"/>
        <v>0</v>
      </c>
      <c r="UI29" s="11"/>
      <c r="UJ29" s="12">
        <f t="shared" si="353"/>
        <v>0</v>
      </c>
      <c r="UK29" s="25"/>
      <c r="UL29" s="1"/>
      <c r="UM29" s="3"/>
      <c r="UN29" s="12">
        <f t="shared" si="91"/>
        <v>0</v>
      </c>
      <c r="UO29" s="11"/>
      <c r="UP29" s="12">
        <f t="shared" si="354"/>
        <v>0</v>
      </c>
      <c r="UQ29" s="25"/>
      <c r="UR29" s="1"/>
      <c r="US29" s="3"/>
      <c r="UT29" s="12">
        <f t="shared" si="92"/>
        <v>0</v>
      </c>
      <c r="UU29" s="11"/>
      <c r="UV29" s="12">
        <f t="shared" si="355"/>
        <v>0</v>
      </c>
      <c r="UW29" s="25"/>
      <c r="UX29" s="1"/>
      <c r="UY29" s="3"/>
      <c r="UZ29" s="12">
        <f t="shared" si="93"/>
        <v>0</v>
      </c>
      <c r="VA29" s="11"/>
      <c r="VB29" s="12">
        <f t="shared" si="356"/>
        <v>0</v>
      </c>
      <c r="VC29" s="25"/>
      <c r="VE29" s="1"/>
      <c r="VF29" s="3"/>
      <c r="VG29" s="12">
        <f t="shared" si="94"/>
        <v>0</v>
      </c>
      <c r="VH29" s="11"/>
      <c r="VI29" s="12">
        <f t="shared" si="357"/>
        <v>0</v>
      </c>
      <c r="VK29" s="1"/>
      <c r="VL29" s="3"/>
      <c r="VM29" s="12">
        <f t="shared" si="95"/>
        <v>0</v>
      </c>
      <c r="VN29" s="11"/>
      <c r="VO29" s="12">
        <f t="shared" si="358"/>
        <v>0</v>
      </c>
      <c r="VQ29" s="1"/>
      <c r="VR29" s="3"/>
      <c r="VS29" s="12">
        <f t="shared" si="96"/>
        <v>0</v>
      </c>
      <c r="VT29" s="11"/>
      <c r="VU29" s="12">
        <f t="shared" si="359"/>
        <v>0</v>
      </c>
      <c r="VW29" s="1"/>
      <c r="VX29" s="3"/>
      <c r="VY29" s="12">
        <f t="shared" si="97"/>
        <v>0</v>
      </c>
      <c r="VZ29" s="11"/>
      <c r="WA29" s="12">
        <f t="shared" si="360"/>
        <v>0</v>
      </c>
      <c r="WC29" s="1"/>
      <c r="WD29" s="3"/>
      <c r="WE29" s="12">
        <f t="shared" si="98"/>
        <v>0</v>
      </c>
      <c r="WF29" s="11"/>
      <c r="WG29" s="12">
        <f t="shared" si="361"/>
        <v>0</v>
      </c>
      <c r="WI29" s="1"/>
      <c r="WJ29" s="3"/>
      <c r="WK29" s="12">
        <f t="shared" si="99"/>
        <v>0</v>
      </c>
      <c r="WL29" s="11"/>
      <c r="WM29" s="12">
        <f t="shared" si="362"/>
        <v>0</v>
      </c>
      <c r="WO29" s="1"/>
      <c r="WP29" s="3"/>
      <c r="WQ29" s="12">
        <f t="shared" si="100"/>
        <v>0</v>
      </c>
      <c r="WR29" s="11"/>
      <c r="WS29" s="12">
        <f t="shared" si="363"/>
        <v>0</v>
      </c>
      <c r="WU29" s="1"/>
      <c r="WV29" s="3"/>
      <c r="WW29" s="12">
        <f t="shared" si="101"/>
        <v>0</v>
      </c>
      <c r="WX29" s="11"/>
      <c r="WY29" s="12">
        <f t="shared" si="364"/>
        <v>0</v>
      </c>
      <c r="XA29" s="1"/>
      <c r="XB29" s="3"/>
      <c r="XC29" s="12">
        <f t="shared" si="102"/>
        <v>0</v>
      </c>
      <c r="XD29" s="11"/>
      <c r="XE29" s="12">
        <f t="shared" si="365"/>
        <v>0</v>
      </c>
      <c r="XG29" s="1"/>
      <c r="XH29" s="3"/>
      <c r="XI29" s="12">
        <f t="shared" si="103"/>
        <v>0</v>
      </c>
      <c r="XJ29" s="11"/>
      <c r="XK29" s="12">
        <f t="shared" si="366"/>
        <v>0</v>
      </c>
      <c r="XM29" s="1"/>
      <c r="XN29" s="3"/>
      <c r="XO29" s="12">
        <f t="shared" si="104"/>
        <v>0</v>
      </c>
      <c r="XP29" s="11"/>
      <c r="XQ29" s="12">
        <f t="shared" si="367"/>
        <v>0</v>
      </c>
      <c r="XS29" s="1"/>
      <c r="XT29" s="3"/>
      <c r="XU29" s="12">
        <f t="shared" si="105"/>
        <v>0</v>
      </c>
      <c r="XV29" s="11"/>
      <c r="XW29" s="12">
        <f t="shared" si="368"/>
        <v>0</v>
      </c>
      <c r="XY29" s="1"/>
      <c r="XZ29" s="3"/>
      <c r="YA29" s="12">
        <f t="shared" si="106"/>
        <v>0</v>
      </c>
      <c r="YB29" s="11"/>
      <c r="YC29" s="12">
        <f t="shared" si="369"/>
        <v>0</v>
      </c>
      <c r="YE29" s="1"/>
      <c r="YF29" s="3"/>
      <c r="YG29" s="12">
        <f t="shared" si="107"/>
        <v>0</v>
      </c>
      <c r="YH29" s="11"/>
      <c r="YI29" s="12">
        <f t="shared" si="370"/>
        <v>0</v>
      </c>
      <c r="YK29" s="1"/>
      <c r="YL29" s="3"/>
      <c r="YM29" s="12">
        <f t="shared" si="108"/>
        <v>0</v>
      </c>
      <c r="YN29" s="11"/>
      <c r="YO29" s="12">
        <f t="shared" si="371"/>
        <v>0</v>
      </c>
      <c r="YQ29" s="1"/>
      <c r="YR29" s="3"/>
      <c r="YS29" s="12">
        <f t="shared" si="109"/>
        <v>0</v>
      </c>
      <c r="YT29" s="11"/>
      <c r="YU29" s="12">
        <f t="shared" si="372"/>
        <v>0</v>
      </c>
      <c r="YW29" s="1"/>
      <c r="YX29" s="3"/>
      <c r="YY29" s="12">
        <f t="shared" si="110"/>
        <v>0</v>
      </c>
      <c r="YZ29" s="11"/>
      <c r="ZA29" s="12">
        <f t="shared" si="373"/>
        <v>0</v>
      </c>
      <c r="ZC29" s="1"/>
      <c r="ZD29" s="3"/>
      <c r="ZE29" s="12">
        <f t="shared" si="111"/>
        <v>0</v>
      </c>
      <c r="ZF29" s="11"/>
      <c r="ZG29" s="12">
        <f t="shared" si="374"/>
        <v>0</v>
      </c>
      <c r="ZI29" s="1"/>
      <c r="ZJ29" s="3"/>
      <c r="ZK29" s="12">
        <f t="shared" si="112"/>
        <v>0</v>
      </c>
      <c r="ZL29" s="11"/>
      <c r="ZM29" s="12">
        <f t="shared" si="375"/>
        <v>0</v>
      </c>
      <c r="ZO29" s="1"/>
      <c r="ZP29" s="3"/>
      <c r="ZQ29" s="12">
        <f t="shared" si="113"/>
        <v>0</v>
      </c>
      <c r="ZR29" s="11"/>
      <c r="ZS29" s="12">
        <f t="shared" si="376"/>
        <v>0</v>
      </c>
      <c r="ZU29" s="1"/>
      <c r="ZV29" s="3"/>
      <c r="ZW29" s="12">
        <f t="shared" si="114"/>
        <v>0</v>
      </c>
      <c r="ZX29" s="11"/>
      <c r="ZY29" s="12">
        <f t="shared" si="377"/>
        <v>0</v>
      </c>
      <c r="AAA29" s="1"/>
      <c r="AAB29" s="3"/>
      <c r="AAC29" s="12">
        <f t="shared" si="115"/>
        <v>0</v>
      </c>
      <c r="AAD29" s="11"/>
      <c r="AAE29" s="12">
        <f t="shared" si="378"/>
        <v>0</v>
      </c>
      <c r="AAG29" s="1"/>
      <c r="AAH29" s="3"/>
      <c r="AAI29" s="12">
        <f t="shared" si="116"/>
        <v>0</v>
      </c>
      <c r="AAJ29" s="11"/>
      <c r="AAK29" s="12">
        <f t="shared" si="379"/>
        <v>0</v>
      </c>
      <c r="AAM29" s="1"/>
      <c r="AAN29" s="3"/>
      <c r="AAO29" s="12">
        <f t="shared" si="117"/>
        <v>0</v>
      </c>
      <c r="AAP29" s="11"/>
      <c r="AAQ29" s="12">
        <f t="shared" si="380"/>
        <v>0</v>
      </c>
      <c r="AAS29" s="1"/>
      <c r="AAT29" s="3"/>
      <c r="AAU29" s="12">
        <f t="shared" si="118"/>
        <v>0</v>
      </c>
      <c r="AAV29" s="11"/>
      <c r="AAW29" s="12">
        <f t="shared" si="381"/>
        <v>0</v>
      </c>
      <c r="AAY29" s="1"/>
      <c r="AAZ29" s="3"/>
      <c r="ABA29" s="12">
        <f t="shared" si="119"/>
        <v>0</v>
      </c>
      <c r="ABB29" s="11"/>
      <c r="ABC29" s="12">
        <f t="shared" si="382"/>
        <v>0</v>
      </c>
      <c r="ABE29" s="1"/>
      <c r="ABF29" s="3"/>
      <c r="ABG29" s="12">
        <f t="shared" si="120"/>
        <v>0</v>
      </c>
      <c r="ABH29" s="11"/>
      <c r="ABI29" s="12">
        <f t="shared" si="383"/>
        <v>0</v>
      </c>
      <c r="ABK29" s="1"/>
      <c r="ABL29" s="3"/>
      <c r="ABM29" s="12">
        <f t="shared" si="121"/>
        <v>0</v>
      </c>
      <c r="ABN29" s="11"/>
      <c r="ABO29" s="12">
        <f t="shared" si="384"/>
        <v>0</v>
      </c>
      <c r="ABQ29" s="1"/>
      <c r="ABR29" s="3"/>
      <c r="ABS29" s="12">
        <f t="shared" si="122"/>
        <v>0</v>
      </c>
      <c r="ABT29" s="11"/>
      <c r="ABU29" s="12">
        <f t="shared" si="385"/>
        <v>0</v>
      </c>
      <c r="ABW29" s="1"/>
      <c r="ABX29" s="3"/>
      <c r="ABY29" s="12">
        <f t="shared" si="123"/>
        <v>0</v>
      </c>
      <c r="ABZ29" s="11"/>
      <c r="ACA29" s="12">
        <f t="shared" si="386"/>
        <v>0</v>
      </c>
      <c r="ACC29" s="1"/>
      <c r="ACD29" s="3"/>
      <c r="ACE29" s="12">
        <f t="shared" si="124"/>
        <v>0</v>
      </c>
      <c r="ACF29" s="11"/>
      <c r="ACG29" s="12">
        <f t="shared" si="387"/>
        <v>0</v>
      </c>
      <c r="ACI29" s="1"/>
      <c r="ACJ29" s="3"/>
      <c r="ACK29" s="12">
        <f t="shared" si="125"/>
        <v>0</v>
      </c>
      <c r="ACL29" s="11"/>
      <c r="ACM29" s="12">
        <f t="shared" si="388"/>
        <v>0</v>
      </c>
      <c r="ACO29" s="1"/>
      <c r="ACP29" s="3"/>
      <c r="ACQ29" s="12">
        <f t="shared" si="126"/>
        <v>0</v>
      </c>
      <c r="ACR29" s="11"/>
      <c r="ACS29" s="12">
        <f t="shared" si="389"/>
        <v>0</v>
      </c>
      <c r="ACU29" s="1"/>
      <c r="ACV29" s="3"/>
      <c r="ACW29" s="12">
        <f t="shared" si="127"/>
        <v>0</v>
      </c>
      <c r="ACX29" s="11"/>
      <c r="ACY29" s="12">
        <f t="shared" si="390"/>
        <v>0</v>
      </c>
      <c r="ADA29" s="1"/>
      <c r="ADB29" s="3"/>
      <c r="ADC29" s="12">
        <f t="shared" si="128"/>
        <v>0</v>
      </c>
      <c r="ADD29" s="11"/>
      <c r="ADE29" s="12">
        <f t="shared" si="391"/>
        <v>0</v>
      </c>
      <c r="ADG29" s="1"/>
      <c r="ADH29" s="3"/>
      <c r="ADI29" s="12">
        <f t="shared" si="129"/>
        <v>0</v>
      </c>
      <c r="ADJ29" s="11"/>
      <c r="ADK29" s="12">
        <f t="shared" si="392"/>
        <v>0</v>
      </c>
    </row>
    <row r="30" spans="1:791" hidden="1" x14ac:dyDescent="0.25">
      <c r="A30" s="25"/>
      <c r="B30" s="1"/>
      <c r="C30" s="3"/>
      <c r="D30" s="12">
        <f t="shared" si="395"/>
        <v>0</v>
      </c>
      <c r="E30" s="11"/>
      <c r="F30" s="12">
        <f t="shared" si="131"/>
        <v>0</v>
      </c>
      <c r="G30" s="25"/>
      <c r="H30" s="1"/>
      <c r="I30" s="3"/>
      <c r="J30" s="12">
        <f t="shared" si="394"/>
        <v>0</v>
      </c>
      <c r="K30" s="11"/>
      <c r="L30" s="12">
        <f t="shared" si="132"/>
        <v>0</v>
      </c>
      <c r="M30" s="25"/>
      <c r="N30" s="1"/>
      <c r="O30" s="3"/>
      <c r="P30" s="12">
        <f t="shared" si="1"/>
        <v>0</v>
      </c>
      <c r="Q30" s="11"/>
      <c r="R30" s="12">
        <f t="shared" si="264"/>
        <v>0</v>
      </c>
      <c r="S30" s="25"/>
      <c r="T30" s="1"/>
      <c r="U30" s="3"/>
      <c r="V30" s="12">
        <f t="shared" si="2"/>
        <v>0</v>
      </c>
      <c r="W30" s="11"/>
      <c r="X30" s="12">
        <f t="shared" si="265"/>
        <v>0</v>
      </c>
      <c r="Y30" s="25"/>
      <c r="Z30" s="1"/>
      <c r="AA30" s="3"/>
      <c r="AB30" s="12">
        <f t="shared" si="3"/>
        <v>0</v>
      </c>
      <c r="AC30" s="11"/>
      <c r="AD30" s="12">
        <f t="shared" si="266"/>
        <v>0</v>
      </c>
      <c r="AE30" s="25"/>
      <c r="AF30" s="1"/>
      <c r="AG30" s="3"/>
      <c r="AH30" s="12">
        <f t="shared" si="4"/>
        <v>0</v>
      </c>
      <c r="AI30" s="11"/>
      <c r="AJ30" s="12">
        <f t="shared" si="267"/>
        <v>0</v>
      </c>
      <c r="AK30" s="25"/>
      <c r="AL30" s="1"/>
      <c r="AM30" s="3"/>
      <c r="AN30" s="12">
        <f t="shared" si="5"/>
        <v>0</v>
      </c>
      <c r="AO30" s="11"/>
      <c r="AP30" s="12">
        <f t="shared" si="268"/>
        <v>0</v>
      </c>
      <c r="AQ30" s="25"/>
      <c r="AR30" s="1"/>
      <c r="AS30" s="3"/>
      <c r="AT30" s="12">
        <f t="shared" si="6"/>
        <v>0</v>
      </c>
      <c r="AU30" s="11"/>
      <c r="AV30" s="12">
        <f t="shared" si="269"/>
        <v>0</v>
      </c>
      <c r="AW30" s="25"/>
      <c r="AX30" s="1"/>
      <c r="AY30" s="3"/>
      <c r="AZ30" s="12">
        <f t="shared" si="7"/>
        <v>0</v>
      </c>
      <c r="BA30" s="11"/>
      <c r="BB30" s="12">
        <f t="shared" si="270"/>
        <v>0</v>
      </c>
      <c r="BC30" s="25"/>
      <c r="BD30" s="1"/>
      <c r="BE30" s="3"/>
      <c r="BF30" s="12">
        <f t="shared" si="8"/>
        <v>0</v>
      </c>
      <c r="BG30" s="11"/>
      <c r="BH30" s="12">
        <f t="shared" si="271"/>
        <v>0</v>
      </c>
      <c r="BI30" s="25"/>
      <c r="BJ30" s="1"/>
      <c r="BK30" s="3"/>
      <c r="BL30" s="12">
        <f t="shared" si="9"/>
        <v>0</v>
      </c>
      <c r="BM30" s="11"/>
      <c r="BN30" s="12">
        <f t="shared" si="272"/>
        <v>0</v>
      </c>
      <c r="BO30" s="25"/>
      <c r="BP30" s="1"/>
      <c r="BQ30" s="3"/>
      <c r="BR30" s="12">
        <f t="shared" si="10"/>
        <v>0</v>
      </c>
      <c r="BS30" s="11"/>
      <c r="BT30" s="12">
        <f t="shared" si="273"/>
        <v>0</v>
      </c>
      <c r="BU30" s="25"/>
      <c r="BV30" s="1"/>
      <c r="BW30" s="3"/>
      <c r="BX30" s="12">
        <f t="shared" si="11"/>
        <v>0</v>
      </c>
      <c r="BY30" s="11"/>
      <c r="BZ30" s="12">
        <f t="shared" si="274"/>
        <v>0</v>
      </c>
      <c r="CA30" s="25"/>
      <c r="CB30" s="1"/>
      <c r="CC30" s="3"/>
      <c r="CD30" s="12">
        <f t="shared" si="12"/>
        <v>0</v>
      </c>
      <c r="CE30" s="11"/>
      <c r="CF30" s="12">
        <f t="shared" si="275"/>
        <v>0</v>
      </c>
      <c r="CG30" s="25"/>
      <c r="CH30" s="1"/>
      <c r="CI30" s="3"/>
      <c r="CJ30" s="12">
        <f t="shared" si="13"/>
        <v>0</v>
      </c>
      <c r="CK30" s="11"/>
      <c r="CL30" s="12">
        <f t="shared" si="276"/>
        <v>0</v>
      </c>
      <c r="CM30" s="25"/>
      <c r="CN30" s="1"/>
      <c r="CO30" s="3"/>
      <c r="CP30" s="12">
        <f t="shared" si="14"/>
        <v>0</v>
      </c>
      <c r="CQ30" s="11"/>
      <c r="CR30" s="12">
        <f t="shared" si="277"/>
        <v>0</v>
      </c>
      <c r="CS30" s="25"/>
      <c r="CT30" s="1"/>
      <c r="CU30" s="3"/>
      <c r="CV30" s="12">
        <f t="shared" si="15"/>
        <v>0</v>
      </c>
      <c r="CW30" s="11"/>
      <c r="CX30" s="12">
        <f t="shared" si="278"/>
        <v>0</v>
      </c>
      <c r="CY30" s="25"/>
      <c r="CZ30" s="1"/>
      <c r="DA30" s="3"/>
      <c r="DB30" s="12">
        <f t="shared" si="16"/>
        <v>0</v>
      </c>
      <c r="DC30" s="11"/>
      <c r="DD30" s="12">
        <f t="shared" si="279"/>
        <v>0</v>
      </c>
      <c r="DE30" s="25"/>
      <c r="DF30" s="1"/>
      <c r="DG30" s="3"/>
      <c r="DH30" s="12">
        <f t="shared" si="17"/>
        <v>0</v>
      </c>
      <c r="DI30" s="11"/>
      <c r="DJ30" s="12">
        <f t="shared" si="280"/>
        <v>0</v>
      </c>
      <c r="DK30" s="25"/>
      <c r="DL30" s="1"/>
      <c r="DM30" s="3"/>
      <c r="DN30" s="12">
        <f t="shared" si="18"/>
        <v>0</v>
      </c>
      <c r="DO30" s="11"/>
      <c r="DP30" s="12">
        <f t="shared" si="281"/>
        <v>0</v>
      </c>
      <c r="DQ30" s="25"/>
      <c r="DR30" s="1"/>
      <c r="DS30" s="3"/>
      <c r="DT30" s="12">
        <f t="shared" si="19"/>
        <v>0</v>
      </c>
      <c r="DU30" s="11"/>
      <c r="DV30" s="12">
        <f t="shared" si="282"/>
        <v>0</v>
      </c>
      <c r="DW30" s="25"/>
      <c r="DX30" s="1"/>
      <c r="DY30" s="3"/>
      <c r="DZ30" s="12">
        <f t="shared" si="20"/>
        <v>0</v>
      </c>
      <c r="EA30" s="11"/>
      <c r="EB30" s="12">
        <f t="shared" si="283"/>
        <v>0</v>
      </c>
      <c r="EC30" s="25"/>
      <c r="EE30" s="1"/>
      <c r="EF30" s="3"/>
      <c r="EG30" s="12">
        <f t="shared" si="21"/>
        <v>0</v>
      </c>
      <c r="EH30" s="11"/>
      <c r="EI30" s="12">
        <f t="shared" si="284"/>
        <v>0</v>
      </c>
      <c r="EK30" s="1"/>
      <c r="EL30" s="3"/>
      <c r="EM30" s="12">
        <f t="shared" si="22"/>
        <v>0</v>
      </c>
      <c r="EN30" s="11"/>
      <c r="EO30" s="12">
        <f t="shared" si="285"/>
        <v>0</v>
      </c>
      <c r="EQ30" s="1"/>
      <c r="ER30" s="3"/>
      <c r="ES30" s="12">
        <f t="shared" si="23"/>
        <v>0</v>
      </c>
      <c r="ET30" s="11"/>
      <c r="EU30" s="12">
        <f t="shared" si="286"/>
        <v>0</v>
      </c>
      <c r="EW30" s="1"/>
      <c r="EX30" s="3"/>
      <c r="EY30" s="12">
        <f t="shared" si="24"/>
        <v>0</v>
      </c>
      <c r="EZ30" s="11"/>
      <c r="FA30" s="12">
        <f t="shared" si="287"/>
        <v>0</v>
      </c>
      <c r="FC30" s="1"/>
      <c r="FD30" s="3"/>
      <c r="FE30" s="12">
        <f t="shared" si="25"/>
        <v>0</v>
      </c>
      <c r="FF30" s="11"/>
      <c r="FG30" s="12">
        <f t="shared" si="288"/>
        <v>0</v>
      </c>
      <c r="FI30" s="1"/>
      <c r="FJ30" s="3"/>
      <c r="FK30" s="12">
        <f t="shared" si="26"/>
        <v>0</v>
      </c>
      <c r="FL30" s="11"/>
      <c r="FM30" s="12">
        <f t="shared" si="289"/>
        <v>0</v>
      </c>
      <c r="FO30" s="1"/>
      <c r="FP30" s="3"/>
      <c r="FQ30" s="12">
        <f t="shared" si="27"/>
        <v>0</v>
      </c>
      <c r="FR30" s="11"/>
      <c r="FS30" s="12">
        <f t="shared" si="290"/>
        <v>0</v>
      </c>
      <c r="FT30" s="25"/>
      <c r="FU30" s="1"/>
      <c r="FV30" s="3"/>
      <c r="FW30" s="12">
        <f t="shared" si="28"/>
        <v>0</v>
      </c>
      <c r="FX30" s="11"/>
      <c r="FY30" s="12">
        <f t="shared" si="291"/>
        <v>0</v>
      </c>
      <c r="FZ30" s="25"/>
      <c r="GA30" s="1"/>
      <c r="GB30" s="3"/>
      <c r="GC30" s="12">
        <f t="shared" si="29"/>
        <v>0</v>
      </c>
      <c r="GD30" s="11"/>
      <c r="GE30" s="12">
        <f t="shared" si="292"/>
        <v>0</v>
      </c>
      <c r="GF30" s="25"/>
      <c r="GG30" s="1"/>
      <c r="GH30" s="3"/>
      <c r="GI30" s="12">
        <f t="shared" si="30"/>
        <v>0</v>
      </c>
      <c r="GJ30" s="11"/>
      <c r="GK30" s="12">
        <f t="shared" si="293"/>
        <v>0</v>
      </c>
      <c r="GL30" s="25"/>
      <c r="GM30" s="1"/>
      <c r="GN30" s="3"/>
      <c r="GO30" s="12">
        <f t="shared" si="31"/>
        <v>0</v>
      </c>
      <c r="GP30" s="11"/>
      <c r="GQ30" s="12">
        <f t="shared" si="294"/>
        <v>0</v>
      </c>
      <c r="GR30" s="25"/>
      <c r="GS30" s="1"/>
      <c r="GT30" s="3"/>
      <c r="GU30" s="12">
        <f t="shared" si="32"/>
        <v>0</v>
      </c>
      <c r="GV30" s="11"/>
      <c r="GW30" s="12">
        <f t="shared" si="295"/>
        <v>0</v>
      </c>
      <c r="GX30" s="25"/>
      <c r="GY30" s="1"/>
      <c r="GZ30" s="3"/>
      <c r="HA30" s="12">
        <f t="shared" si="33"/>
        <v>0</v>
      </c>
      <c r="HB30" s="11"/>
      <c r="HC30" s="12">
        <f t="shared" si="296"/>
        <v>0</v>
      </c>
      <c r="HD30" s="25"/>
      <c r="HE30" s="1"/>
      <c r="HF30" s="3"/>
      <c r="HG30" s="12">
        <f t="shared" si="34"/>
        <v>0</v>
      </c>
      <c r="HH30" s="11"/>
      <c r="HI30" s="12">
        <f t="shared" si="297"/>
        <v>0</v>
      </c>
      <c r="HJ30" s="25"/>
      <c r="HK30" s="1"/>
      <c r="HL30" s="3"/>
      <c r="HM30" s="12">
        <f t="shared" si="35"/>
        <v>0</v>
      </c>
      <c r="HN30" s="11"/>
      <c r="HO30" s="12">
        <f t="shared" si="298"/>
        <v>0</v>
      </c>
      <c r="HP30" s="25"/>
      <c r="HQ30" s="1"/>
      <c r="HR30" s="3"/>
      <c r="HS30" s="12">
        <f t="shared" si="36"/>
        <v>0</v>
      </c>
      <c r="HT30" s="11"/>
      <c r="HU30" s="12">
        <f t="shared" si="299"/>
        <v>0</v>
      </c>
      <c r="HV30" s="25"/>
      <c r="HW30" s="1"/>
      <c r="HX30" s="3"/>
      <c r="HY30" s="12">
        <f t="shared" si="37"/>
        <v>0</v>
      </c>
      <c r="HZ30" s="11"/>
      <c r="IA30" s="12">
        <f t="shared" si="300"/>
        <v>0</v>
      </c>
      <c r="IB30" s="25"/>
      <c r="IC30" s="1"/>
      <c r="ID30" s="3"/>
      <c r="IE30" s="12">
        <f t="shared" si="38"/>
        <v>0</v>
      </c>
      <c r="IF30" s="11"/>
      <c r="IG30" s="12">
        <f t="shared" si="301"/>
        <v>0</v>
      </c>
      <c r="IH30" s="25"/>
      <c r="II30" s="1"/>
      <c r="IJ30" s="3"/>
      <c r="IK30" s="12">
        <f t="shared" si="39"/>
        <v>0</v>
      </c>
      <c r="IL30" s="11"/>
      <c r="IM30" s="12">
        <f t="shared" si="302"/>
        <v>0</v>
      </c>
      <c r="IN30" s="25"/>
      <c r="IO30" s="1"/>
      <c r="IP30" s="3"/>
      <c r="IQ30" s="12">
        <f t="shared" si="40"/>
        <v>0</v>
      </c>
      <c r="IR30" s="11"/>
      <c r="IS30" s="12">
        <f t="shared" si="303"/>
        <v>0</v>
      </c>
      <c r="IT30" s="25"/>
      <c r="IU30" s="1"/>
      <c r="IV30" s="3"/>
      <c r="IW30" s="12">
        <f t="shared" si="41"/>
        <v>0</v>
      </c>
      <c r="IX30" s="11"/>
      <c r="IY30" s="12">
        <f t="shared" si="304"/>
        <v>0</v>
      </c>
      <c r="IZ30" s="25"/>
      <c r="JA30" s="1"/>
      <c r="JB30" s="3"/>
      <c r="JC30" s="12">
        <f t="shared" si="42"/>
        <v>0</v>
      </c>
      <c r="JD30" s="11"/>
      <c r="JE30" s="12">
        <f t="shared" si="305"/>
        <v>0</v>
      </c>
      <c r="JF30" s="25"/>
      <c r="JG30" s="1"/>
      <c r="JH30" s="3"/>
      <c r="JI30" s="12">
        <f t="shared" si="257"/>
        <v>0</v>
      </c>
      <c r="JJ30" s="11"/>
      <c r="JK30" s="12">
        <f t="shared" si="306"/>
        <v>0</v>
      </c>
      <c r="JL30" s="25"/>
      <c r="JM30" s="1"/>
      <c r="JN30" s="3"/>
      <c r="JO30" s="12">
        <f t="shared" si="44"/>
        <v>0</v>
      </c>
      <c r="JP30" s="11"/>
      <c r="JQ30" s="12">
        <f t="shared" si="307"/>
        <v>0</v>
      </c>
      <c r="JR30" s="25"/>
      <c r="JS30" s="1"/>
      <c r="JT30" s="3"/>
      <c r="JU30" s="12">
        <f t="shared" si="45"/>
        <v>0</v>
      </c>
      <c r="JV30" s="11"/>
      <c r="JW30" s="12">
        <f t="shared" si="308"/>
        <v>0</v>
      </c>
      <c r="JX30" s="25"/>
      <c r="JY30" s="1"/>
      <c r="JZ30" s="3"/>
      <c r="KA30" s="12">
        <f t="shared" si="46"/>
        <v>0</v>
      </c>
      <c r="KB30" s="11"/>
      <c r="KC30" s="12">
        <f t="shared" si="309"/>
        <v>0</v>
      </c>
      <c r="KD30" s="25"/>
      <c r="KE30" s="1"/>
      <c r="KF30" s="3"/>
      <c r="KG30" s="12">
        <f t="shared" si="47"/>
        <v>0</v>
      </c>
      <c r="KH30" s="11"/>
      <c r="KI30" s="12">
        <f t="shared" si="310"/>
        <v>0</v>
      </c>
      <c r="KJ30" s="25"/>
      <c r="KL30" s="1"/>
      <c r="KM30" s="3"/>
      <c r="KN30" s="12">
        <f t="shared" si="48"/>
        <v>0</v>
      </c>
      <c r="KO30" s="11"/>
      <c r="KP30" s="12">
        <f t="shared" si="311"/>
        <v>0</v>
      </c>
      <c r="KR30" s="1"/>
      <c r="KS30" s="3"/>
      <c r="KT30" s="12">
        <f t="shared" si="49"/>
        <v>0</v>
      </c>
      <c r="KU30" s="11"/>
      <c r="KV30" s="12">
        <f t="shared" si="312"/>
        <v>0</v>
      </c>
      <c r="KX30" s="1"/>
      <c r="KY30" s="3"/>
      <c r="KZ30" s="12">
        <f t="shared" si="50"/>
        <v>0</v>
      </c>
      <c r="LA30" s="11"/>
      <c r="LB30" s="12">
        <f t="shared" si="313"/>
        <v>0</v>
      </c>
      <c r="LD30" s="1"/>
      <c r="LE30" s="3"/>
      <c r="LF30" s="12">
        <f t="shared" si="51"/>
        <v>0</v>
      </c>
      <c r="LG30" s="11"/>
      <c r="LH30" s="12">
        <f t="shared" si="314"/>
        <v>0</v>
      </c>
      <c r="LJ30" s="1"/>
      <c r="LK30" s="3"/>
      <c r="LL30" s="12">
        <f t="shared" si="52"/>
        <v>0</v>
      </c>
      <c r="LM30" s="11"/>
      <c r="LN30" s="12">
        <f t="shared" si="315"/>
        <v>0</v>
      </c>
      <c r="LP30" s="1"/>
      <c r="LQ30" s="3"/>
      <c r="LR30" s="12">
        <f t="shared" si="53"/>
        <v>0</v>
      </c>
      <c r="LS30" s="11"/>
      <c r="LT30" s="12">
        <f t="shared" si="316"/>
        <v>0</v>
      </c>
      <c r="LV30" s="1"/>
      <c r="LW30" s="3"/>
      <c r="LX30" s="12">
        <f t="shared" si="54"/>
        <v>0</v>
      </c>
      <c r="LY30" s="11"/>
      <c r="LZ30" s="12">
        <f t="shared" si="317"/>
        <v>0</v>
      </c>
      <c r="MA30" s="25"/>
      <c r="MB30" s="1"/>
      <c r="MC30" s="3"/>
      <c r="MD30" s="12">
        <f t="shared" si="55"/>
        <v>0</v>
      </c>
      <c r="ME30" s="11"/>
      <c r="MF30" s="12">
        <f t="shared" si="318"/>
        <v>0</v>
      </c>
      <c r="MG30" s="25"/>
      <c r="MH30" s="1"/>
      <c r="MI30" s="3"/>
      <c r="MJ30" s="12">
        <f t="shared" si="56"/>
        <v>0</v>
      </c>
      <c r="MK30" s="11"/>
      <c r="ML30" s="12">
        <f t="shared" si="319"/>
        <v>0</v>
      </c>
      <c r="MM30" s="25"/>
      <c r="MO30" s="1"/>
      <c r="MP30" s="3"/>
      <c r="MQ30" s="12">
        <f t="shared" si="57"/>
        <v>0</v>
      </c>
      <c r="MR30" s="11"/>
      <c r="MS30" s="12">
        <f t="shared" si="320"/>
        <v>0</v>
      </c>
      <c r="MU30" s="1"/>
      <c r="MV30" s="3"/>
      <c r="MW30" s="12">
        <f t="shared" si="58"/>
        <v>0</v>
      </c>
      <c r="MX30" s="11"/>
      <c r="MY30" s="12">
        <f t="shared" si="321"/>
        <v>0</v>
      </c>
      <c r="NA30" s="1"/>
      <c r="NB30" s="3"/>
      <c r="NC30" s="12">
        <f t="shared" si="59"/>
        <v>0</v>
      </c>
      <c r="ND30" s="11"/>
      <c r="NE30" s="12">
        <f t="shared" si="322"/>
        <v>0</v>
      </c>
      <c r="NG30" s="1"/>
      <c r="NH30" s="3"/>
      <c r="NI30" s="12">
        <f t="shared" si="60"/>
        <v>0</v>
      </c>
      <c r="NJ30" s="11"/>
      <c r="NK30" s="12">
        <f t="shared" si="323"/>
        <v>0</v>
      </c>
      <c r="NM30" s="1"/>
      <c r="NN30" s="3"/>
      <c r="NO30" s="12">
        <f t="shared" si="61"/>
        <v>0</v>
      </c>
      <c r="NP30" s="11"/>
      <c r="NQ30" s="12">
        <f t="shared" si="324"/>
        <v>0</v>
      </c>
      <c r="NS30" s="1"/>
      <c r="NT30" s="3"/>
      <c r="NU30" s="12">
        <f t="shared" si="62"/>
        <v>0</v>
      </c>
      <c r="NV30" s="11"/>
      <c r="NW30" s="12">
        <f t="shared" si="325"/>
        <v>0</v>
      </c>
      <c r="NY30" s="1"/>
      <c r="NZ30" s="3"/>
      <c r="OA30" s="12">
        <f t="shared" si="63"/>
        <v>0</v>
      </c>
      <c r="OB30" s="11"/>
      <c r="OC30" s="12">
        <f t="shared" si="326"/>
        <v>0</v>
      </c>
      <c r="OD30" s="25"/>
      <c r="OE30" s="1"/>
      <c r="OF30" s="3"/>
      <c r="OG30" s="12">
        <f t="shared" si="64"/>
        <v>0</v>
      </c>
      <c r="OH30" s="11"/>
      <c r="OI30" s="12">
        <f t="shared" si="327"/>
        <v>0</v>
      </c>
      <c r="OJ30" s="25"/>
      <c r="OK30" s="1"/>
      <c r="OL30" s="3"/>
      <c r="OM30" s="12">
        <f t="shared" si="65"/>
        <v>0</v>
      </c>
      <c r="ON30" s="11"/>
      <c r="OO30" s="12">
        <f t="shared" si="328"/>
        <v>0</v>
      </c>
      <c r="OP30" s="25"/>
      <c r="OQ30" s="1"/>
      <c r="OR30" s="3"/>
      <c r="OS30" s="12">
        <f t="shared" si="66"/>
        <v>0</v>
      </c>
      <c r="OT30" s="11"/>
      <c r="OU30" s="12">
        <f t="shared" si="329"/>
        <v>0</v>
      </c>
      <c r="OV30" s="25"/>
      <c r="OW30" s="1"/>
      <c r="OX30" s="3"/>
      <c r="OY30" s="12">
        <f t="shared" si="67"/>
        <v>0</v>
      </c>
      <c r="OZ30" s="11"/>
      <c r="PA30" s="12">
        <f t="shared" si="330"/>
        <v>0</v>
      </c>
      <c r="PB30" s="25"/>
      <c r="PC30" s="1"/>
      <c r="PD30" s="3"/>
      <c r="PE30" s="12">
        <f t="shared" si="68"/>
        <v>0</v>
      </c>
      <c r="PF30" s="11"/>
      <c r="PG30" s="12">
        <f t="shared" si="331"/>
        <v>0</v>
      </c>
      <c r="PH30" s="25"/>
      <c r="PI30" s="1"/>
      <c r="PJ30" s="3"/>
      <c r="PK30" s="12">
        <f t="shared" si="69"/>
        <v>0</v>
      </c>
      <c r="PL30" s="11"/>
      <c r="PM30" s="12">
        <f t="shared" si="332"/>
        <v>0</v>
      </c>
      <c r="PN30" s="25"/>
      <c r="PO30" s="1"/>
      <c r="PP30" s="3"/>
      <c r="PQ30" s="12">
        <f t="shared" si="70"/>
        <v>0</v>
      </c>
      <c r="PR30" s="11"/>
      <c r="PS30" s="12">
        <f t="shared" si="333"/>
        <v>0</v>
      </c>
      <c r="PT30" s="25"/>
      <c r="PU30" s="1"/>
      <c r="PV30" s="3"/>
      <c r="PW30" s="12">
        <f t="shared" si="71"/>
        <v>0</v>
      </c>
      <c r="PX30" s="11"/>
      <c r="PY30" s="12">
        <f t="shared" si="334"/>
        <v>0</v>
      </c>
      <c r="PZ30" s="25"/>
      <c r="QA30" s="1"/>
      <c r="QB30" s="3"/>
      <c r="QC30" s="12">
        <f t="shared" si="72"/>
        <v>0</v>
      </c>
      <c r="QD30" s="11"/>
      <c r="QE30" s="12">
        <f t="shared" si="335"/>
        <v>0</v>
      </c>
      <c r="QF30" s="25"/>
      <c r="QG30" s="1"/>
      <c r="QH30" s="3"/>
      <c r="QI30" s="12">
        <f t="shared" si="73"/>
        <v>0</v>
      </c>
      <c r="QJ30" s="11"/>
      <c r="QK30" s="12">
        <f t="shared" si="336"/>
        <v>0</v>
      </c>
      <c r="QL30" s="25"/>
      <c r="QM30" s="1"/>
      <c r="QN30" s="3"/>
      <c r="QO30" s="12">
        <f t="shared" si="74"/>
        <v>0</v>
      </c>
      <c r="QP30" s="11"/>
      <c r="QQ30" s="12">
        <f t="shared" si="337"/>
        <v>0</v>
      </c>
      <c r="QR30" s="25"/>
      <c r="QS30" s="1"/>
      <c r="QT30" s="3"/>
      <c r="QU30" s="12">
        <f t="shared" si="75"/>
        <v>0</v>
      </c>
      <c r="QV30" s="11"/>
      <c r="QW30" s="12">
        <f t="shared" si="338"/>
        <v>0</v>
      </c>
      <c r="QX30" s="25"/>
      <c r="QY30" s="1"/>
      <c r="QZ30" s="3"/>
      <c r="RA30" s="12">
        <f t="shared" si="76"/>
        <v>0</v>
      </c>
      <c r="RB30" s="11"/>
      <c r="RC30" s="12">
        <f t="shared" si="339"/>
        <v>0</v>
      </c>
      <c r="RD30" s="25"/>
      <c r="RE30" s="1"/>
      <c r="RF30" s="3"/>
      <c r="RG30" s="12">
        <f t="shared" si="77"/>
        <v>0</v>
      </c>
      <c r="RH30" s="11"/>
      <c r="RI30" s="12">
        <f t="shared" si="340"/>
        <v>0</v>
      </c>
      <c r="RJ30" s="25"/>
      <c r="RK30" s="1"/>
      <c r="RL30" s="3"/>
      <c r="RM30" s="12">
        <f t="shared" si="78"/>
        <v>0</v>
      </c>
      <c r="RN30" s="11"/>
      <c r="RO30" s="12">
        <f t="shared" si="341"/>
        <v>0</v>
      </c>
      <c r="RP30" s="25"/>
      <c r="RQ30" s="1"/>
      <c r="RR30" s="3"/>
      <c r="RS30" s="12">
        <f t="shared" si="261"/>
        <v>0</v>
      </c>
      <c r="RT30" s="11"/>
      <c r="RU30" s="12">
        <f t="shared" si="342"/>
        <v>0</v>
      </c>
      <c r="RV30" s="25"/>
      <c r="RW30" s="1"/>
      <c r="RX30" s="3"/>
      <c r="RY30" s="12">
        <f t="shared" si="80"/>
        <v>0</v>
      </c>
      <c r="RZ30" s="11"/>
      <c r="SA30" s="12">
        <f t="shared" si="343"/>
        <v>0</v>
      </c>
      <c r="SB30" s="25"/>
      <c r="SC30" s="1"/>
      <c r="SD30" s="3"/>
      <c r="SE30" s="12">
        <f t="shared" si="81"/>
        <v>0</v>
      </c>
      <c r="SF30" s="11"/>
      <c r="SG30" s="12">
        <f t="shared" si="344"/>
        <v>0</v>
      </c>
      <c r="SH30" s="25"/>
      <c r="SI30" s="1"/>
      <c r="SJ30" s="3"/>
      <c r="SK30" s="12">
        <f t="shared" si="82"/>
        <v>0</v>
      </c>
      <c r="SL30" s="11"/>
      <c r="SM30" s="12">
        <f t="shared" si="345"/>
        <v>0</v>
      </c>
      <c r="SN30" s="25"/>
      <c r="SO30" s="1"/>
      <c r="SP30" s="3"/>
      <c r="SQ30" s="12">
        <f t="shared" si="83"/>
        <v>0</v>
      </c>
      <c r="SR30" s="11"/>
      <c r="SS30" s="12">
        <f t="shared" si="346"/>
        <v>0</v>
      </c>
      <c r="ST30" s="25"/>
      <c r="SV30" s="1"/>
      <c r="SW30" s="3"/>
      <c r="SX30" s="12">
        <f t="shared" si="84"/>
        <v>0</v>
      </c>
      <c r="SY30" s="11"/>
      <c r="SZ30" s="12">
        <f t="shared" si="347"/>
        <v>0</v>
      </c>
      <c r="TB30" s="1"/>
      <c r="TC30" s="3"/>
      <c r="TD30" s="12">
        <f t="shared" si="85"/>
        <v>0</v>
      </c>
      <c r="TE30" s="11"/>
      <c r="TF30" s="12">
        <f t="shared" si="348"/>
        <v>0</v>
      </c>
      <c r="TH30" s="1"/>
      <c r="TI30" s="3"/>
      <c r="TJ30" s="12">
        <f t="shared" si="86"/>
        <v>0</v>
      </c>
      <c r="TK30" s="11"/>
      <c r="TL30" s="12">
        <f t="shared" si="349"/>
        <v>0</v>
      </c>
      <c r="TN30" s="1"/>
      <c r="TO30" s="3"/>
      <c r="TP30" s="12">
        <f t="shared" si="87"/>
        <v>0</v>
      </c>
      <c r="TQ30" s="11"/>
      <c r="TR30" s="12">
        <f t="shared" si="350"/>
        <v>0</v>
      </c>
      <c r="TT30" s="1"/>
      <c r="TU30" s="3"/>
      <c r="TV30" s="12">
        <f t="shared" si="88"/>
        <v>0</v>
      </c>
      <c r="TW30" s="11"/>
      <c r="TX30" s="12">
        <f t="shared" si="351"/>
        <v>0</v>
      </c>
      <c r="TZ30" s="1"/>
      <c r="UA30" s="3"/>
      <c r="UB30" s="12">
        <f t="shared" si="89"/>
        <v>0</v>
      </c>
      <c r="UC30" s="11"/>
      <c r="UD30" s="12">
        <f t="shared" si="352"/>
        <v>0</v>
      </c>
      <c r="UF30" s="1"/>
      <c r="UG30" s="3"/>
      <c r="UH30" s="12">
        <f t="shared" si="90"/>
        <v>0</v>
      </c>
      <c r="UI30" s="11"/>
      <c r="UJ30" s="12">
        <f t="shared" si="353"/>
        <v>0</v>
      </c>
      <c r="UK30" s="25"/>
      <c r="UL30" s="1"/>
      <c r="UM30" s="3"/>
      <c r="UN30" s="12">
        <f t="shared" si="91"/>
        <v>0</v>
      </c>
      <c r="UO30" s="11"/>
      <c r="UP30" s="12">
        <f t="shared" si="354"/>
        <v>0</v>
      </c>
      <c r="UQ30" s="25"/>
      <c r="UR30" s="1"/>
      <c r="US30" s="3"/>
      <c r="UT30" s="12">
        <f t="shared" si="92"/>
        <v>0</v>
      </c>
      <c r="UU30" s="11"/>
      <c r="UV30" s="12">
        <f t="shared" si="355"/>
        <v>0</v>
      </c>
      <c r="UW30" s="25"/>
      <c r="UX30" s="1"/>
      <c r="UY30" s="3"/>
      <c r="UZ30" s="12">
        <f t="shared" si="93"/>
        <v>0</v>
      </c>
      <c r="VA30" s="11"/>
      <c r="VB30" s="12">
        <f t="shared" si="356"/>
        <v>0</v>
      </c>
      <c r="VC30" s="25"/>
      <c r="VE30" s="1"/>
      <c r="VF30" s="3"/>
      <c r="VG30" s="12">
        <f t="shared" si="94"/>
        <v>0</v>
      </c>
      <c r="VH30" s="11"/>
      <c r="VI30" s="12">
        <f t="shared" si="357"/>
        <v>0</v>
      </c>
      <c r="VK30" s="1"/>
      <c r="VL30" s="3"/>
      <c r="VM30" s="12">
        <f t="shared" si="95"/>
        <v>0</v>
      </c>
      <c r="VN30" s="11"/>
      <c r="VO30" s="12">
        <f t="shared" si="358"/>
        <v>0</v>
      </c>
      <c r="VQ30" s="1"/>
      <c r="VR30" s="3"/>
      <c r="VS30" s="12">
        <f t="shared" si="96"/>
        <v>0</v>
      </c>
      <c r="VT30" s="11"/>
      <c r="VU30" s="12">
        <f t="shared" si="359"/>
        <v>0</v>
      </c>
      <c r="VW30" s="1"/>
      <c r="VX30" s="3"/>
      <c r="VY30" s="12">
        <f t="shared" si="97"/>
        <v>0</v>
      </c>
      <c r="VZ30" s="11"/>
      <c r="WA30" s="12">
        <f t="shared" si="360"/>
        <v>0</v>
      </c>
      <c r="WC30" s="1"/>
      <c r="WD30" s="3"/>
      <c r="WE30" s="12">
        <f t="shared" si="98"/>
        <v>0</v>
      </c>
      <c r="WF30" s="11"/>
      <c r="WG30" s="12">
        <f t="shared" si="361"/>
        <v>0</v>
      </c>
      <c r="WI30" s="1"/>
      <c r="WJ30" s="3"/>
      <c r="WK30" s="12">
        <f t="shared" si="99"/>
        <v>0</v>
      </c>
      <c r="WL30" s="11"/>
      <c r="WM30" s="12">
        <f t="shared" si="362"/>
        <v>0</v>
      </c>
      <c r="WO30" s="1"/>
      <c r="WP30" s="3"/>
      <c r="WQ30" s="12">
        <f t="shared" si="100"/>
        <v>0</v>
      </c>
      <c r="WR30" s="11"/>
      <c r="WS30" s="12">
        <f t="shared" si="363"/>
        <v>0</v>
      </c>
      <c r="WU30" s="1"/>
      <c r="WV30" s="3"/>
      <c r="WW30" s="12">
        <f t="shared" si="101"/>
        <v>0</v>
      </c>
      <c r="WX30" s="11"/>
      <c r="WY30" s="12">
        <f t="shared" si="364"/>
        <v>0</v>
      </c>
      <c r="XA30" s="1"/>
      <c r="XB30" s="3"/>
      <c r="XC30" s="12">
        <f t="shared" si="102"/>
        <v>0</v>
      </c>
      <c r="XD30" s="11"/>
      <c r="XE30" s="12">
        <f t="shared" si="365"/>
        <v>0</v>
      </c>
      <c r="XG30" s="1"/>
      <c r="XH30" s="3"/>
      <c r="XI30" s="12">
        <f t="shared" si="103"/>
        <v>0</v>
      </c>
      <c r="XJ30" s="11"/>
      <c r="XK30" s="12">
        <f t="shared" si="366"/>
        <v>0</v>
      </c>
      <c r="XM30" s="1"/>
      <c r="XN30" s="3"/>
      <c r="XO30" s="12">
        <f t="shared" si="104"/>
        <v>0</v>
      </c>
      <c r="XP30" s="11"/>
      <c r="XQ30" s="12">
        <f t="shared" si="367"/>
        <v>0</v>
      </c>
      <c r="XS30" s="1"/>
      <c r="XT30" s="3"/>
      <c r="XU30" s="12">
        <f t="shared" si="105"/>
        <v>0</v>
      </c>
      <c r="XV30" s="11"/>
      <c r="XW30" s="12">
        <f t="shared" si="368"/>
        <v>0</v>
      </c>
      <c r="XY30" s="1"/>
      <c r="XZ30" s="3"/>
      <c r="YA30" s="12">
        <f t="shared" si="106"/>
        <v>0</v>
      </c>
      <c r="YB30" s="11"/>
      <c r="YC30" s="12">
        <f t="shared" si="369"/>
        <v>0</v>
      </c>
      <c r="YE30" s="1"/>
      <c r="YF30" s="3"/>
      <c r="YG30" s="12">
        <f t="shared" si="107"/>
        <v>0</v>
      </c>
      <c r="YH30" s="11"/>
      <c r="YI30" s="12">
        <f t="shared" si="370"/>
        <v>0</v>
      </c>
      <c r="YK30" s="1"/>
      <c r="YL30" s="3"/>
      <c r="YM30" s="12">
        <f t="shared" si="108"/>
        <v>0</v>
      </c>
      <c r="YN30" s="11"/>
      <c r="YO30" s="12">
        <f t="shared" si="371"/>
        <v>0</v>
      </c>
      <c r="YQ30" s="1"/>
      <c r="YR30" s="3"/>
      <c r="YS30" s="12">
        <f t="shared" si="109"/>
        <v>0</v>
      </c>
      <c r="YT30" s="11"/>
      <c r="YU30" s="12">
        <f t="shared" si="372"/>
        <v>0</v>
      </c>
      <c r="YW30" s="1"/>
      <c r="YX30" s="3"/>
      <c r="YY30" s="12">
        <f t="shared" si="110"/>
        <v>0</v>
      </c>
      <c r="YZ30" s="11"/>
      <c r="ZA30" s="12">
        <f t="shared" si="373"/>
        <v>0</v>
      </c>
      <c r="ZC30" s="1"/>
      <c r="ZD30" s="3"/>
      <c r="ZE30" s="12">
        <f t="shared" si="111"/>
        <v>0</v>
      </c>
      <c r="ZF30" s="11"/>
      <c r="ZG30" s="12">
        <f t="shared" si="374"/>
        <v>0</v>
      </c>
      <c r="ZI30" s="1"/>
      <c r="ZJ30" s="3"/>
      <c r="ZK30" s="12">
        <f t="shared" si="112"/>
        <v>0</v>
      </c>
      <c r="ZL30" s="11"/>
      <c r="ZM30" s="12">
        <f t="shared" si="375"/>
        <v>0</v>
      </c>
      <c r="ZO30" s="1"/>
      <c r="ZP30" s="3"/>
      <c r="ZQ30" s="12">
        <f t="shared" si="113"/>
        <v>0</v>
      </c>
      <c r="ZR30" s="11"/>
      <c r="ZS30" s="12">
        <f t="shared" si="376"/>
        <v>0</v>
      </c>
      <c r="ZU30" s="1"/>
      <c r="ZV30" s="3"/>
      <c r="ZW30" s="12">
        <f t="shared" si="114"/>
        <v>0</v>
      </c>
      <c r="ZX30" s="11"/>
      <c r="ZY30" s="12">
        <f t="shared" si="377"/>
        <v>0</v>
      </c>
      <c r="AAA30" s="1"/>
      <c r="AAB30" s="3"/>
      <c r="AAC30" s="12">
        <f t="shared" si="115"/>
        <v>0</v>
      </c>
      <c r="AAD30" s="11"/>
      <c r="AAE30" s="12">
        <f t="shared" si="378"/>
        <v>0</v>
      </c>
      <c r="AAG30" s="1"/>
      <c r="AAH30" s="3"/>
      <c r="AAI30" s="12">
        <f t="shared" si="116"/>
        <v>0</v>
      </c>
      <c r="AAJ30" s="11"/>
      <c r="AAK30" s="12">
        <f t="shared" si="379"/>
        <v>0</v>
      </c>
      <c r="AAM30" s="1"/>
      <c r="AAN30" s="3"/>
      <c r="AAO30" s="12">
        <f t="shared" si="117"/>
        <v>0</v>
      </c>
      <c r="AAP30" s="11"/>
      <c r="AAQ30" s="12">
        <f t="shared" si="380"/>
        <v>0</v>
      </c>
      <c r="AAS30" s="1"/>
      <c r="AAT30" s="3"/>
      <c r="AAU30" s="12">
        <f t="shared" si="118"/>
        <v>0</v>
      </c>
      <c r="AAV30" s="11"/>
      <c r="AAW30" s="12">
        <f t="shared" si="381"/>
        <v>0</v>
      </c>
      <c r="AAY30" s="1"/>
      <c r="AAZ30" s="3"/>
      <c r="ABA30" s="12">
        <f t="shared" si="119"/>
        <v>0</v>
      </c>
      <c r="ABB30" s="11"/>
      <c r="ABC30" s="12">
        <f t="shared" si="382"/>
        <v>0</v>
      </c>
      <c r="ABE30" s="1"/>
      <c r="ABF30" s="3"/>
      <c r="ABG30" s="12">
        <f t="shared" si="120"/>
        <v>0</v>
      </c>
      <c r="ABH30" s="11"/>
      <c r="ABI30" s="12">
        <f t="shared" si="383"/>
        <v>0</v>
      </c>
      <c r="ABK30" s="1"/>
      <c r="ABL30" s="3"/>
      <c r="ABM30" s="12">
        <f t="shared" si="121"/>
        <v>0</v>
      </c>
      <c r="ABN30" s="11"/>
      <c r="ABO30" s="12">
        <f t="shared" si="384"/>
        <v>0</v>
      </c>
      <c r="ABQ30" s="1"/>
      <c r="ABR30" s="3"/>
      <c r="ABS30" s="12">
        <f t="shared" si="122"/>
        <v>0</v>
      </c>
      <c r="ABT30" s="11"/>
      <c r="ABU30" s="12">
        <f t="shared" si="385"/>
        <v>0</v>
      </c>
      <c r="ABW30" s="1"/>
      <c r="ABX30" s="3"/>
      <c r="ABY30" s="12">
        <f t="shared" si="123"/>
        <v>0</v>
      </c>
      <c r="ABZ30" s="11"/>
      <c r="ACA30" s="12">
        <f t="shared" si="386"/>
        <v>0</v>
      </c>
      <c r="ACC30" s="1"/>
      <c r="ACD30" s="3"/>
      <c r="ACE30" s="12">
        <f t="shared" si="124"/>
        <v>0</v>
      </c>
      <c r="ACF30" s="11"/>
      <c r="ACG30" s="12">
        <f t="shared" si="387"/>
        <v>0</v>
      </c>
      <c r="ACI30" s="1"/>
      <c r="ACJ30" s="3"/>
      <c r="ACK30" s="12">
        <f t="shared" si="125"/>
        <v>0</v>
      </c>
      <c r="ACL30" s="11"/>
      <c r="ACM30" s="12">
        <f t="shared" si="388"/>
        <v>0</v>
      </c>
      <c r="ACO30" s="1"/>
      <c r="ACP30" s="3"/>
      <c r="ACQ30" s="12">
        <f t="shared" si="126"/>
        <v>0</v>
      </c>
      <c r="ACR30" s="11"/>
      <c r="ACS30" s="12">
        <f t="shared" si="389"/>
        <v>0</v>
      </c>
      <c r="ACU30" s="1"/>
      <c r="ACV30" s="3"/>
      <c r="ACW30" s="12">
        <f t="shared" si="127"/>
        <v>0</v>
      </c>
      <c r="ACX30" s="11"/>
      <c r="ACY30" s="12">
        <f t="shared" si="390"/>
        <v>0</v>
      </c>
      <c r="ADA30" s="1"/>
      <c r="ADB30" s="3"/>
      <c r="ADC30" s="12">
        <f t="shared" si="128"/>
        <v>0</v>
      </c>
      <c r="ADD30" s="11"/>
      <c r="ADE30" s="12">
        <f t="shared" si="391"/>
        <v>0</v>
      </c>
      <c r="ADG30" s="1"/>
      <c r="ADH30" s="3"/>
      <c r="ADI30" s="12">
        <f t="shared" si="129"/>
        <v>0</v>
      </c>
      <c r="ADJ30" s="11"/>
      <c r="ADK30" s="12">
        <f t="shared" si="392"/>
        <v>0</v>
      </c>
    </row>
    <row r="31" spans="1:791" hidden="1" x14ac:dyDescent="0.25">
      <c r="A31" s="25"/>
      <c r="B31" s="1"/>
      <c r="C31" s="3"/>
      <c r="D31" s="12">
        <f t="shared" si="395"/>
        <v>0</v>
      </c>
      <c r="E31" s="11"/>
      <c r="F31" s="12">
        <f t="shared" si="131"/>
        <v>0</v>
      </c>
      <c r="G31" s="25"/>
      <c r="H31" s="1"/>
      <c r="I31" s="3"/>
      <c r="J31" s="12">
        <f t="shared" si="394"/>
        <v>0</v>
      </c>
      <c r="K31" s="11"/>
      <c r="L31" s="12">
        <f t="shared" si="132"/>
        <v>0</v>
      </c>
      <c r="M31" s="25"/>
      <c r="N31" s="1"/>
      <c r="O31" s="3"/>
      <c r="P31" s="12">
        <f t="shared" si="1"/>
        <v>0</v>
      </c>
      <c r="Q31" s="11"/>
      <c r="R31" s="12">
        <f t="shared" si="264"/>
        <v>0</v>
      </c>
      <c r="S31" s="25"/>
      <c r="T31" s="1"/>
      <c r="U31" s="3"/>
      <c r="V31" s="12">
        <f t="shared" si="2"/>
        <v>0</v>
      </c>
      <c r="W31" s="11"/>
      <c r="X31" s="12">
        <f t="shared" si="265"/>
        <v>0</v>
      </c>
      <c r="Y31" s="25"/>
      <c r="Z31" s="1"/>
      <c r="AA31" s="3"/>
      <c r="AB31" s="12">
        <f t="shared" si="3"/>
        <v>0</v>
      </c>
      <c r="AC31" s="11"/>
      <c r="AD31" s="12">
        <f t="shared" si="266"/>
        <v>0</v>
      </c>
      <c r="AE31" s="25"/>
      <c r="AF31" s="1"/>
      <c r="AG31" s="3"/>
      <c r="AH31" s="12">
        <f t="shared" si="4"/>
        <v>0</v>
      </c>
      <c r="AI31" s="11"/>
      <c r="AJ31" s="12">
        <f t="shared" si="267"/>
        <v>0</v>
      </c>
      <c r="AK31" s="25"/>
      <c r="AL31" s="1"/>
      <c r="AM31" s="3"/>
      <c r="AN31" s="12">
        <f t="shared" si="5"/>
        <v>0</v>
      </c>
      <c r="AO31" s="11"/>
      <c r="AP31" s="12">
        <f t="shared" si="268"/>
        <v>0</v>
      </c>
      <c r="AQ31" s="25"/>
      <c r="AR31" s="1"/>
      <c r="AS31" s="3"/>
      <c r="AT31" s="12">
        <f t="shared" si="6"/>
        <v>0</v>
      </c>
      <c r="AU31" s="11"/>
      <c r="AV31" s="12">
        <f t="shared" si="269"/>
        <v>0</v>
      </c>
      <c r="AW31" s="25"/>
      <c r="AX31" s="1"/>
      <c r="AY31" s="3"/>
      <c r="AZ31" s="12">
        <f t="shared" si="7"/>
        <v>0</v>
      </c>
      <c r="BA31" s="11"/>
      <c r="BB31" s="12">
        <f t="shared" si="270"/>
        <v>0</v>
      </c>
      <c r="BC31" s="25"/>
      <c r="BD31" s="1"/>
      <c r="BE31" s="3"/>
      <c r="BF31" s="12">
        <f t="shared" si="8"/>
        <v>0</v>
      </c>
      <c r="BG31" s="11"/>
      <c r="BH31" s="12">
        <f t="shared" si="271"/>
        <v>0</v>
      </c>
      <c r="BI31" s="25"/>
      <c r="BJ31" s="1"/>
      <c r="BK31" s="3"/>
      <c r="BL31" s="12">
        <f t="shared" si="9"/>
        <v>0</v>
      </c>
      <c r="BM31" s="11"/>
      <c r="BN31" s="12">
        <f t="shared" si="272"/>
        <v>0</v>
      </c>
      <c r="BO31" s="25"/>
      <c r="BP31" s="1"/>
      <c r="BQ31" s="3"/>
      <c r="BR31" s="12">
        <f t="shared" si="10"/>
        <v>0</v>
      </c>
      <c r="BS31" s="11"/>
      <c r="BT31" s="12">
        <f t="shared" si="273"/>
        <v>0</v>
      </c>
      <c r="BU31" s="25"/>
      <c r="BV31" s="1"/>
      <c r="BW31" s="3"/>
      <c r="BX31" s="12">
        <f t="shared" si="11"/>
        <v>0</v>
      </c>
      <c r="BY31" s="11"/>
      <c r="BZ31" s="12">
        <f t="shared" si="274"/>
        <v>0</v>
      </c>
      <c r="CA31" s="25"/>
      <c r="CB31" s="1"/>
      <c r="CC31" s="3"/>
      <c r="CD31" s="12">
        <f t="shared" si="12"/>
        <v>0</v>
      </c>
      <c r="CE31" s="11"/>
      <c r="CF31" s="12">
        <f t="shared" si="275"/>
        <v>0</v>
      </c>
      <c r="CG31" s="25"/>
      <c r="CH31" s="1"/>
      <c r="CI31" s="3"/>
      <c r="CJ31" s="12">
        <f t="shared" si="13"/>
        <v>0</v>
      </c>
      <c r="CK31" s="11"/>
      <c r="CL31" s="12">
        <f t="shared" si="276"/>
        <v>0</v>
      </c>
      <c r="CM31" s="25"/>
      <c r="CN31" s="1"/>
      <c r="CO31" s="3"/>
      <c r="CP31" s="12">
        <f t="shared" si="14"/>
        <v>0</v>
      </c>
      <c r="CQ31" s="11"/>
      <c r="CR31" s="12">
        <f t="shared" si="277"/>
        <v>0</v>
      </c>
      <c r="CS31" s="25"/>
      <c r="CT31" s="1"/>
      <c r="CU31" s="3"/>
      <c r="CV31" s="12">
        <f t="shared" si="15"/>
        <v>0</v>
      </c>
      <c r="CW31" s="11"/>
      <c r="CX31" s="12">
        <f t="shared" si="278"/>
        <v>0</v>
      </c>
      <c r="CY31" s="25"/>
      <c r="CZ31" s="1"/>
      <c r="DA31" s="3"/>
      <c r="DB31" s="12">
        <f t="shared" si="16"/>
        <v>0</v>
      </c>
      <c r="DC31" s="11"/>
      <c r="DD31" s="12">
        <f t="shared" si="279"/>
        <v>0</v>
      </c>
      <c r="DE31" s="25"/>
      <c r="DF31" s="1"/>
      <c r="DG31" s="3"/>
      <c r="DH31" s="12">
        <f t="shared" si="17"/>
        <v>0</v>
      </c>
      <c r="DI31" s="11"/>
      <c r="DJ31" s="12">
        <f t="shared" si="280"/>
        <v>0</v>
      </c>
      <c r="DK31" s="25"/>
      <c r="DL31" s="1"/>
      <c r="DM31" s="3"/>
      <c r="DN31" s="12">
        <f t="shared" si="18"/>
        <v>0</v>
      </c>
      <c r="DO31" s="11"/>
      <c r="DP31" s="12">
        <f t="shared" si="281"/>
        <v>0</v>
      </c>
      <c r="DQ31" s="25"/>
      <c r="DR31" s="1"/>
      <c r="DS31" s="3"/>
      <c r="DT31" s="12">
        <f t="shared" si="19"/>
        <v>0</v>
      </c>
      <c r="DU31" s="11"/>
      <c r="DV31" s="12">
        <f t="shared" si="282"/>
        <v>0</v>
      </c>
      <c r="DW31" s="25"/>
      <c r="DX31" s="1"/>
      <c r="DY31" s="3"/>
      <c r="DZ31" s="12">
        <f t="shared" si="20"/>
        <v>0</v>
      </c>
      <c r="EA31" s="11"/>
      <c r="EB31" s="12">
        <f t="shared" si="283"/>
        <v>0</v>
      </c>
      <c r="EC31" s="25"/>
      <c r="EE31" s="1"/>
      <c r="EF31" s="3"/>
      <c r="EG31" s="12">
        <f t="shared" si="21"/>
        <v>0</v>
      </c>
      <c r="EH31" s="11"/>
      <c r="EI31" s="12">
        <f t="shared" si="284"/>
        <v>0</v>
      </c>
      <c r="EK31" s="1"/>
      <c r="EL31" s="3"/>
      <c r="EM31" s="12">
        <f t="shared" si="22"/>
        <v>0</v>
      </c>
      <c r="EN31" s="11"/>
      <c r="EO31" s="12">
        <f t="shared" si="285"/>
        <v>0</v>
      </c>
      <c r="EQ31" s="1"/>
      <c r="ER31" s="3"/>
      <c r="ES31" s="12">
        <f t="shared" si="23"/>
        <v>0</v>
      </c>
      <c r="ET31" s="11"/>
      <c r="EU31" s="12">
        <f t="shared" si="286"/>
        <v>0</v>
      </c>
      <c r="EW31" s="1"/>
      <c r="EX31" s="3"/>
      <c r="EY31" s="12">
        <f t="shared" si="24"/>
        <v>0</v>
      </c>
      <c r="EZ31" s="11"/>
      <c r="FA31" s="12">
        <f t="shared" si="287"/>
        <v>0</v>
      </c>
      <c r="FC31" s="1"/>
      <c r="FD31" s="3"/>
      <c r="FE31" s="12">
        <f t="shared" si="25"/>
        <v>0</v>
      </c>
      <c r="FF31" s="11"/>
      <c r="FG31" s="12">
        <f t="shared" si="288"/>
        <v>0</v>
      </c>
      <c r="FI31" s="1"/>
      <c r="FJ31" s="3"/>
      <c r="FK31" s="12">
        <f t="shared" si="26"/>
        <v>0</v>
      </c>
      <c r="FL31" s="11"/>
      <c r="FM31" s="12">
        <f t="shared" si="289"/>
        <v>0</v>
      </c>
      <c r="FO31" s="1"/>
      <c r="FP31" s="3"/>
      <c r="FQ31" s="12">
        <f t="shared" si="27"/>
        <v>0</v>
      </c>
      <c r="FR31" s="11"/>
      <c r="FS31" s="12">
        <f t="shared" si="290"/>
        <v>0</v>
      </c>
      <c r="FT31" s="25"/>
      <c r="FU31" s="1"/>
      <c r="FV31" s="3"/>
      <c r="FW31" s="12">
        <f t="shared" si="28"/>
        <v>0</v>
      </c>
      <c r="FX31" s="11"/>
      <c r="FY31" s="12">
        <f t="shared" si="291"/>
        <v>0</v>
      </c>
      <c r="FZ31" s="25"/>
      <c r="GA31" s="1"/>
      <c r="GB31" s="3"/>
      <c r="GC31" s="12">
        <f t="shared" si="29"/>
        <v>0</v>
      </c>
      <c r="GD31" s="11"/>
      <c r="GE31" s="12">
        <f t="shared" si="292"/>
        <v>0</v>
      </c>
      <c r="GF31" s="25"/>
      <c r="GG31" s="1"/>
      <c r="GH31" s="3"/>
      <c r="GI31" s="12">
        <f t="shared" si="30"/>
        <v>0</v>
      </c>
      <c r="GJ31" s="11"/>
      <c r="GK31" s="12">
        <f t="shared" si="293"/>
        <v>0</v>
      </c>
      <c r="GL31" s="25"/>
      <c r="GM31" s="1"/>
      <c r="GN31" s="3"/>
      <c r="GO31" s="12">
        <f t="shared" si="31"/>
        <v>0</v>
      </c>
      <c r="GP31" s="11"/>
      <c r="GQ31" s="12">
        <f t="shared" si="294"/>
        <v>0</v>
      </c>
      <c r="GR31" s="25"/>
      <c r="GS31" s="1"/>
      <c r="GT31" s="3"/>
      <c r="GU31" s="12">
        <f t="shared" si="32"/>
        <v>0</v>
      </c>
      <c r="GV31" s="11"/>
      <c r="GW31" s="12">
        <f t="shared" si="295"/>
        <v>0</v>
      </c>
      <c r="GX31" s="25"/>
      <c r="GY31" s="1"/>
      <c r="GZ31" s="3"/>
      <c r="HA31" s="12">
        <f t="shared" si="33"/>
        <v>0</v>
      </c>
      <c r="HB31" s="11"/>
      <c r="HC31" s="12">
        <f t="shared" si="296"/>
        <v>0</v>
      </c>
      <c r="HD31" s="25"/>
      <c r="HE31" s="1"/>
      <c r="HF31" s="3"/>
      <c r="HG31" s="12">
        <f t="shared" si="34"/>
        <v>0</v>
      </c>
      <c r="HH31" s="11"/>
      <c r="HI31" s="12">
        <f t="shared" si="297"/>
        <v>0</v>
      </c>
      <c r="HJ31" s="25"/>
      <c r="HK31" s="1"/>
      <c r="HL31" s="3"/>
      <c r="HM31" s="12">
        <f t="shared" si="35"/>
        <v>0</v>
      </c>
      <c r="HN31" s="11"/>
      <c r="HO31" s="12">
        <f t="shared" si="298"/>
        <v>0</v>
      </c>
      <c r="HP31" s="25"/>
      <c r="HQ31" s="1"/>
      <c r="HR31" s="3"/>
      <c r="HS31" s="12">
        <f t="shared" si="36"/>
        <v>0</v>
      </c>
      <c r="HT31" s="11"/>
      <c r="HU31" s="12">
        <f t="shared" si="299"/>
        <v>0</v>
      </c>
      <c r="HV31" s="25"/>
      <c r="HW31" s="1"/>
      <c r="HX31" s="3"/>
      <c r="HY31" s="12">
        <f t="shared" si="37"/>
        <v>0</v>
      </c>
      <c r="HZ31" s="11"/>
      <c r="IA31" s="12">
        <f t="shared" si="300"/>
        <v>0</v>
      </c>
      <c r="IB31" s="25"/>
      <c r="IC31" s="1"/>
      <c r="ID31" s="3"/>
      <c r="IE31" s="12">
        <f t="shared" si="38"/>
        <v>0</v>
      </c>
      <c r="IF31" s="11"/>
      <c r="IG31" s="12">
        <f t="shared" si="301"/>
        <v>0</v>
      </c>
      <c r="IH31" s="25"/>
      <c r="II31" s="1"/>
      <c r="IJ31" s="3"/>
      <c r="IK31" s="12">
        <f t="shared" si="39"/>
        <v>0</v>
      </c>
      <c r="IL31" s="11"/>
      <c r="IM31" s="12">
        <f t="shared" si="302"/>
        <v>0</v>
      </c>
      <c r="IN31" s="25"/>
      <c r="IO31" s="1"/>
      <c r="IP31" s="3"/>
      <c r="IQ31" s="12">
        <f t="shared" si="40"/>
        <v>0</v>
      </c>
      <c r="IR31" s="11"/>
      <c r="IS31" s="12">
        <f t="shared" si="303"/>
        <v>0</v>
      </c>
      <c r="IT31" s="25"/>
      <c r="IU31" s="1"/>
      <c r="IV31" s="3"/>
      <c r="IW31" s="12">
        <f t="shared" si="41"/>
        <v>0</v>
      </c>
      <c r="IX31" s="11"/>
      <c r="IY31" s="12">
        <f t="shared" si="304"/>
        <v>0</v>
      </c>
      <c r="IZ31" s="25"/>
      <c r="JA31" s="1"/>
      <c r="JB31" s="3"/>
      <c r="JC31" s="12">
        <f t="shared" si="42"/>
        <v>0</v>
      </c>
      <c r="JD31" s="11"/>
      <c r="JE31" s="12">
        <f t="shared" si="305"/>
        <v>0</v>
      </c>
      <c r="JF31" s="25"/>
      <c r="JG31" s="1"/>
      <c r="JH31" s="3"/>
      <c r="JI31" s="12">
        <f t="shared" si="257"/>
        <v>0</v>
      </c>
      <c r="JJ31" s="11"/>
      <c r="JK31" s="12">
        <f t="shared" si="306"/>
        <v>0</v>
      </c>
      <c r="JL31" s="25"/>
      <c r="JM31" s="1"/>
      <c r="JN31" s="3"/>
      <c r="JO31" s="12">
        <f t="shared" si="44"/>
        <v>0</v>
      </c>
      <c r="JP31" s="11"/>
      <c r="JQ31" s="12">
        <f t="shared" si="307"/>
        <v>0</v>
      </c>
      <c r="JR31" s="25"/>
      <c r="JS31" s="1"/>
      <c r="JT31" s="3"/>
      <c r="JU31" s="12">
        <f t="shared" si="45"/>
        <v>0</v>
      </c>
      <c r="JV31" s="11"/>
      <c r="JW31" s="12">
        <f t="shared" si="308"/>
        <v>0</v>
      </c>
      <c r="JX31" s="25"/>
      <c r="JY31" s="1"/>
      <c r="JZ31" s="3"/>
      <c r="KA31" s="12">
        <f t="shared" si="46"/>
        <v>0</v>
      </c>
      <c r="KB31" s="11"/>
      <c r="KC31" s="12">
        <f t="shared" si="309"/>
        <v>0</v>
      </c>
      <c r="KD31" s="25"/>
      <c r="KE31" s="1"/>
      <c r="KF31" s="3"/>
      <c r="KG31" s="12">
        <f t="shared" si="47"/>
        <v>0</v>
      </c>
      <c r="KH31" s="11"/>
      <c r="KI31" s="12">
        <f t="shared" si="310"/>
        <v>0</v>
      </c>
      <c r="KJ31" s="25"/>
      <c r="KL31" s="1"/>
      <c r="KM31" s="3"/>
      <c r="KN31" s="12">
        <f t="shared" si="48"/>
        <v>0</v>
      </c>
      <c r="KO31" s="11"/>
      <c r="KP31" s="12">
        <f t="shared" si="311"/>
        <v>0</v>
      </c>
      <c r="KR31" s="1"/>
      <c r="KS31" s="3"/>
      <c r="KT31" s="12">
        <f t="shared" si="49"/>
        <v>0</v>
      </c>
      <c r="KU31" s="11"/>
      <c r="KV31" s="12">
        <f t="shared" si="312"/>
        <v>0</v>
      </c>
      <c r="KX31" s="1"/>
      <c r="KY31" s="3"/>
      <c r="KZ31" s="12">
        <f t="shared" si="50"/>
        <v>0</v>
      </c>
      <c r="LA31" s="11"/>
      <c r="LB31" s="12">
        <f t="shared" si="313"/>
        <v>0</v>
      </c>
      <c r="LD31" s="1"/>
      <c r="LE31" s="3"/>
      <c r="LF31" s="12">
        <f t="shared" si="51"/>
        <v>0</v>
      </c>
      <c r="LG31" s="11"/>
      <c r="LH31" s="12">
        <f t="shared" si="314"/>
        <v>0</v>
      </c>
      <c r="LJ31" s="1"/>
      <c r="LK31" s="3"/>
      <c r="LL31" s="12">
        <f t="shared" si="52"/>
        <v>0</v>
      </c>
      <c r="LM31" s="11"/>
      <c r="LN31" s="12">
        <f t="shared" si="315"/>
        <v>0</v>
      </c>
      <c r="LP31" s="1"/>
      <c r="LQ31" s="3"/>
      <c r="LR31" s="12">
        <f t="shared" si="53"/>
        <v>0</v>
      </c>
      <c r="LS31" s="11"/>
      <c r="LT31" s="12">
        <f t="shared" si="316"/>
        <v>0</v>
      </c>
      <c r="LV31" s="1"/>
      <c r="LW31" s="3"/>
      <c r="LX31" s="12">
        <f t="shared" si="54"/>
        <v>0</v>
      </c>
      <c r="LY31" s="11"/>
      <c r="LZ31" s="12">
        <f t="shared" si="317"/>
        <v>0</v>
      </c>
      <c r="MA31" s="25"/>
      <c r="MB31" s="1"/>
      <c r="MC31" s="3"/>
      <c r="MD31" s="12">
        <f t="shared" si="55"/>
        <v>0</v>
      </c>
      <c r="ME31" s="11"/>
      <c r="MF31" s="12">
        <f t="shared" si="318"/>
        <v>0</v>
      </c>
      <c r="MG31" s="25"/>
      <c r="MH31" s="1"/>
      <c r="MI31" s="3"/>
      <c r="MJ31" s="12">
        <f t="shared" si="56"/>
        <v>0</v>
      </c>
      <c r="MK31" s="11"/>
      <c r="ML31" s="12">
        <f t="shared" si="319"/>
        <v>0</v>
      </c>
      <c r="MM31" s="25"/>
      <c r="MO31" s="1"/>
      <c r="MP31" s="3"/>
      <c r="MQ31" s="12">
        <f t="shared" si="57"/>
        <v>0</v>
      </c>
      <c r="MR31" s="11"/>
      <c r="MS31" s="12">
        <f t="shared" si="320"/>
        <v>0</v>
      </c>
      <c r="MU31" s="1"/>
      <c r="MV31" s="3"/>
      <c r="MW31" s="12">
        <f t="shared" si="58"/>
        <v>0</v>
      </c>
      <c r="MX31" s="11"/>
      <c r="MY31" s="12">
        <f t="shared" si="321"/>
        <v>0</v>
      </c>
      <c r="NA31" s="1"/>
      <c r="NB31" s="3"/>
      <c r="NC31" s="12">
        <f t="shared" si="59"/>
        <v>0</v>
      </c>
      <c r="ND31" s="11"/>
      <c r="NE31" s="12">
        <f t="shared" si="322"/>
        <v>0</v>
      </c>
      <c r="NG31" s="1"/>
      <c r="NH31" s="3"/>
      <c r="NI31" s="12">
        <f t="shared" si="60"/>
        <v>0</v>
      </c>
      <c r="NJ31" s="11"/>
      <c r="NK31" s="12">
        <f t="shared" si="323"/>
        <v>0</v>
      </c>
      <c r="NM31" s="1"/>
      <c r="NN31" s="3"/>
      <c r="NO31" s="12">
        <f t="shared" si="61"/>
        <v>0</v>
      </c>
      <c r="NP31" s="11"/>
      <c r="NQ31" s="12">
        <f t="shared" si="324"/>
        <v>0</v>
      </c>
      <c r="NS31" s="1"/>
      <c r="NT31" s="3"/>
      <c r="NU31" s="12">
        <f t="shared" si="62"/>
        <v>0</v>
      </c>
      <c r="NV31" s="11"/>
      <c r="NW31" s="12">
        <f t="shared" si="325"/>
        <v>0</v>
      </c>
      <c r="NY31" s="1"/>
      <c r="NZ31" s="3"/>
      <c r="OA31" s="12">
        <f t="shared" si="63"/>
        <v>0</v>
      </c>
      <c r="OB31" s="11"/>
      <c r="OC31" s="12">
        <f t="shared" si="326"/>
        <v>0</v>
      </c>
      <c r="OD31" s="25"/>
      <c r="OE31" s="1"/>
      <c r="OF31" s="3"/>
      <c r="OG31" s="12">
        <f t="shared" si="64"/>
        <v>0</v>
      </c>
      <c r="OH31" s="11"/>
      <c r="OI31" s="12">
        <f t="shared" si="327"/>
        <v>0</v>
      </c>
      <c r="OJ31" s="25"/>
      <c r="OK31" s="1"/>
      <c r="OL31" s="3"/>
      <c r="OM31" s="12">
        <f t="shared" si="65"/>
        <v>0</v>
      </c>
      <c r="ON31" s="11"/>
      <c r="OO31" s="12">
        <f t="shared" si="328"/>
        <v>0</v>
      </c>
      <c r="OP31" s="25"/>
      <c r="OQ31" s="1"/>
      <c r="OR31" s="3"/>
      <c r="OS31" s="12">
        <f t="shared" si="66"/>
        <v>0</v>
      </c>
      <c r="OT31" s="11"/>
      <c r="OU31" s="12">
        <f t="shared" si="329"/>
        <v>0</v>
      </c>
      <c r="OV31" s="25"/>
      <c r="OW31" s="1"/>
      <c r="OX31" s="3"/>
      <c r="OY31" s="12">
        <f t="shared" si="67"/>
        <v>0</v>
      </c>
      <c r="OZ31" s="11"/>
      <c r="PA31" s="12">
        <f t="shared" si="330"/>
        <v>0</v>
      </c>
      <c r="PB31" s="25"/>
      <c r="PC31" s="1"/>
      <c r="PD31" s="3"/>
      <c r="PE31" s="12">
        <f t="shared" si="68"/>
        <v>0</v>
      </c>
      <c r="PF31" s="11"/>
      <c r="PG31" s="12">
        <f t="shared" si="331"/>
        <v>0</v>
      </c>
      <c r="PH31" s="25"/>
      <c r="PI31" s="1"/>
      <c r="PJ31" s="3"/>
      <c r="PK31" s="12">
        <f t="shared" si="69"/>
        <v>0</v>
      </c>
      <c r="PL31" s="11"/>
      <c r="PM31" s="12">
        <f t="shared" si="332"/>
        <v>0</v>
      </c>
      <c r="PN31" s="25"/>
      <c r="PO31" s="1"/>
      <c r="PP31" s="3"/>
      <c r="PQ31" s="12">
        <f t="shared" si="70"/>
        <v>0</v>
      </c>
      <c r="PR31" s="11"/>
      <c r="PS31" s="12">
        <f t="shared" si="333"/>
        <v>0</v>
      </c>
      <c r="PT31" s="25"/>
      <c r="PU31" s="1"/>
      <c r="PV31" s="3"/>
      <c r="PW31" s="12">
        <f t="shared" si="71"/>
        <v>0</v>
      </c>
      <c r="PX31" s="11"/>
      <c r="PY31" s="12">
        <f t="shared" si="334"/>
        <v>0</v>
      </c>
      <c r="PZ31" s="25"/>
      <c r="QA31" s="1"/>
      <c r="QB31" s="3"/>
      <c r="QC31" s="12">
        <f t="shared" si="72"/>
        <v>0</v>
      </c>
      <c r="QD31" s="11"/>
      <c r="QE31" s="12">
        <f t="shared" si="335"/>
        <v>0</v>
      </c>
      <c r="QF31" s="25"/>
      <c r="QG31" s="1"/>
      <c r="QH31" s="3"/>
      <c r="QI31" s="12">
        <f t="shared" si="73"/>
        <v>0</v>
      </c>
      <c r="QJ31" s="11"/>
      <c r="QK31" s="12">
        <f t="shared" si="336"/>
        <v>0</v>
      </c>
      <c r="QL31" s="25"/>
      <c r="QM31" s="1"/>
      <c r="QN31" s="3"/>
      <c r="QO31" s="12">
        <f t="shared" si="74"/>
        <v>0</v>
      </c>
      <c r="QP31" s="11"/>
      <c r="QQ31" s="12">
        <f t="shared" si="337"/>
        <v>0</v>
      </c>
      <c r="QR31" s="25"/>
      <c r="QS31" s="1"/>
      <c r="QT31" s="3"/>
      <c r="QU31" s="12">
        <f t="shared" si="75"/>
        <v>0</v>
      </c>
      <c r="QV31" s="11"/>
      <c r="QW31" s="12">
        <f t="shared" si="338"/>
        <v>0</v>
      </c>
      <c r="QX31" s="25"/>
      <c r="QY31" s="1"/>
      <c r="QZ31" s="3"/>
      <c r="RA31" s="12">
        <f t="shared" si="76"/>
        <v>0</v>
      </c>
      <c r="RB31" s="11"/>
      <c r="RC31" s="12">
        <f t="shared" si="339"/>
        <v>0</v>
      </c>
      <c r="RD31" s="25"/>
      <c r="RE31" s="1"/>
      <c r="RF31" s="3"/>
      <c r="RG31" s="12">
        <f t="shared" si="77"/>
        <v>0</v>
      </c>
      <c r="RH31" s="11"/>
      <c r="RI31" s="12">
        <f t="shared" si="340"/>
        <v>0</v>
      </c>
      <c r="RJ31" s="25"/>
      <c r="RK31" s="1"/>
      <c r="RL31" s="3"/>
      <c r="RM31" s="12">
        <f t="shared" si="78"/>
        <v>0</v>
      </c>
      <c r="RN31" s="11"/>
      <c r="RO31" s="12">
        <f t="shared" si="341"/>
        <v>0</v>
      </c>
      <c r="RP31" s="25"/>
      <c r="RQ31" s="1"/>
      <c r="RR31" s="3"/>
      <c r="RS31" s="12">
        <f t="shared" si="261"/>
        <v>0</v>
      </c>
      <c r="RT31" s="11"/>
      <c r="RU31" s="12">
        <f t="shared" si="342"/>
        <v>0</v>
      </c>
      <c r="RV31" s="25"/>
      <c r="RW31" s="1"/>
      <c r="RX31" s="3"/>
      <c r="RY31" s="12">
        <f t="shared" si="80"/>
        <v>0</v>
      </c>
      <c r="RZ31" s="11"/>
      <c r="SA31" s="12">
        <f t="shared" si="343"/>
        <v>0</v>
      </c>
      <c r="SB31" s="25"/>
      <c r="SC31" s="1"/>
      <c r="SD31" s="3"/>
      <c r="SE31" s="12">
        <f t="shared" si="81"/>
        <v>0</v>
      </c>
      <c r="SF31" s="11"/>
      <c r="SG31" s="12">
        <f t="shared" si="344"/>
        <v>0</v>
      </c>
      <c r="SH31" s="25"/>
      <c r="SI31" s="1"/>
      <c r="SJ31" s="3"/>
      <c r="SK31" s="12">
        <f t="shared" si="82"/>
        <v>0</v>
      </c>
      <c r="SL31" s="11"/>
      <c r="SM31" s="12">
        <f t="shared" si="345"/>
        <v>0</v>
      </c>
      <c r="SN31" s="25"/>
      <c r="SO31" s="1"/>
      <c r="SP31" s="3"/>
      <c r="SQ31" s="12">
        <f t="shared" si="83"/>
        <v>0</v>
      </c>
      <c r="SR31" s="11"/>
      <c r="SS31" s="12">
        <f t="shared" si="346"/>
        <v>0</v>
      </c>
      <c r="ST31" s="25"/>
      <c r="SV31" s="1"/>
      <c r="SW31" s="3"/>
      <c r="SX31" s="12">
        <f t="shared" si="84"/>
        <v>0</v>
      </c>
      <c r="SY31" s="11"/>
      <c r="SZ31" s="12">
        <f t="shared" si="347"/>
        <v>0</v>
      </c>
      <c r="TB31" s="1"/>
      <c r="TC31" s="3"/>
      <c r="TD31" s="12">
        <f t="shared" si="85"/>
        <v>0</v>
      </c>
      <c r="TE31" s="11"/>
      <c r="TF31" s="12">
        <f t="shared" si="348"/>
        <v>0</v>
      </c>
      <c r="TH31" s="1"/>
      <c r="TI31" s="3"/>
      <c r="TJ31" s="12">
        <f t="shared" si="86"/>
        <v>0</v>
      </c>
      <c r="TK31" s="11"/>
      <c r="TL31" s="12">
        <f t="shared" si="349"/>
        <v>0</v>
      </c>
      <c r="TN31" s="1"/>
      <c r="TO31" s="3"/>
      <c r="TP31" s="12">
        <f t="shared" si="87"/>
        <v>0</v>
      </c>
      <c r="TQ31" s="11"/>
      <c r="TR31" s="12">
        <f t="shared" si="350"/>
        <v>0</v>
      </c>
      <c r="TT31" s="1"/>
      <c r="TU31" s="3"/>
      <c r="TV31" s="12">
        <f t="shared" si="88"/>
        <v>0</v>
      </c>
      <c r="TW31" s="11"/>
      <c r="TX31" s="12">
        <f t="shared" si="351"/>
        <v>0</v>
      </c>
      <c r="TZ31" s="1"/>
      <c r="UA31" s="3"/>
      <c r="UB31" s="12">
        <f t="shared" si="89"/>
        <v>0</v>
      </c>
      <c r="UC31" s="11"/>
      <c r="UD31" s="12">
        <f t="shared" si="352"/>
        <v>0</v>
      </c>
      <c r="UF31" s="1"/>
      <c r="UG31" s="3"/>
      <c r="UH31" s="12">
        <f t="shared" si="90"/>
        <v>0</v>
      </c>
      <c r="UI31" s="11"/>
      <c r="UJ31" s="12">
        <f t="shared" si="353"/>
        <v>0</v>
      </c>
      <c r="UK31" s="25"/>
      <c r="UL31" s="1"/>
      <c r="UM31" s="3"/>
      <c r="UN31" s="12">
        <f t="shared" si="91"/>
        <v>0</v>
      </c>
      <c r="UO31" s="11"/>
      <c r="UP31" s="12">
        <f t="shared" si="354"/>
        <v>0</v>
      </c>
      <c r="UQ31" s="25"/>
      <c r="UR31" s="1"/>
      <c r="US31" s="3"/>
      <c r="UT31" s="12">
        <f t="shared" si="92"/>
        <v>0</v>
      </c>
      <c r="UU31" s="11"/>
      <c r="UV31" s="12">
        <f t="shared" si="355"/>
        <v>0</v>
      </c>
      <c r="UW31" s="25"/>
      <c r="UX31" s="1"/>
      <c r="UY31" s="3"/>
      <c r="UZ31" s="12">
        <f t="shared" si="93"/>
        <v>0</v>
      </c>
      <c r="VA31" s="11"/>
      <c r="VB31" s="12">
        <f t="shared" si="356"/>
        <v>0</v>
      </c>
      <c r="VC31" s="25"/>
      <c r="VE31" s="1"/>
      <c r="VF31" s="3"/>
      <c r="VG31" s="12">
        <f t="shared" si="94"/>
        <v>0</v>
      </c>
      <c r="VH31" s="11"/>
      <c r="VI31" s="12">
        <f t="shared" si="357"/>
        <v>0</v>
      </c>
      <c r="VK31" s="1"/>
      <c r="VL31" s="3"/>
      <c r="VM31" s="12">
        <f t="shared" si="95"/>
        <v>0</v>
      </c>
      <c r="VN31" s="11"/>
      <c r="VO31" s="12">
        <f t="shared" si="358"/>
        <v>0</v>
      </c>
      <c r="VQ31" s="1"/>
      <c r="VR31" s="3"/>
      <c r="VS31" s="12">
        <f t="shared" si="96"/>
        <v>0</v>
      </c>
      <c r="VT31" s="11"/>
      <c r="VU31" s="12">
        <f t="shared" si="359"/>
        <v>0</v>
      </c>
      <c r="VW31" s="1"/>
      <c r="VX31" s="3"/>
      <c r="VY31" s="12">
        <f t="shared" si="97"/>
        <v>0</v>
      </c>
      <c r="VZ31" s="11"/>
      <c r="WA31" s="12">
        <f t="shared" si="360"/>
        <v>0</v>
      </c>
      <c r="WC31" s="1"/>
      <c r="WD31" s="3"/>
      <c r="WE31" s="12">
        <f t="shared" si="98"/>
        <v>0</v>
      </c>
      <c r="WF31" s="11"/>
      <c r="WG31" s="12">
        <f t="shared" si="361"/>
        <v>0</v>
      </c>
      <c r="WI31" s="1"/>
      <c r="WJ31" s="3"/>
      <c r="WK31" s="12">
        <f t="shared" si="99"/>
        <v>0</v>
      </c>
      <c r="WL31" s="11"/>
      <c r="WM31" s="12">
        <f t="shared" si="362"/>
        <v>0</v>
      </c>
      <c r="WO31" s="1"/>
      <c r="WP31" s="3"/>
      <c r="WQ31" s="12">
        <f t="shared" si="100"/>
        <v>0</v>
      </c>
      <c r="WR31" s="11"/>
      <c r="WS31" s="12">
        <f t="shared" si="363"/>
        <v>0</v>
      </c>
      <c r="WU31" s="1"/>
      <c r="WV31" s="3"/>
      <c r="WW31" s="12">
        <f t="shared" si="101"/>
        <v>0</v>
      </c>
      <c r="WX31" s="11"/>
      <c r="WY31" s="12">
        <f t="shared" si="364"/>
        <v>0</v>
      </c>
      <c r="XA31" s="1"/>
      <c r="XB31" s="3"/>
      <c r="XC31" s="12">
        <f t="shared" si="102"/>
        <v>0</v>
      </c>
      <c r="XD31" s="11"/>
      <c r="XE31" s="12">
        <f t="shared" si="365"/>
        <v>0</v>
      </c>
      <c r="XG31" s="1"/>
      <c r="XH31" s="3"/>
      <c r="XI31" s="12">
        <f t="shared" si="103"/>
        <v>0</v>
      </c>
      <c r="XJ31" s="11"/>
      <c r="XK31" s="12">
        <f t="shared" si="366"/>
        <v>0</v>
      </c>
      <c r="XM31" s="1"/>
      <c r="XN31" s="3"/>
      <c r="XO31" s="12">
        <f t="shared" si="104"/>
        <v>0</v>
      </c>
      <c r="XP31" s="11"/>
      <c r="XQ31" s="12">
        <f t="shared" si="367"/>
        <v>0</v>
      </c>
      <c r="XS31" s="1"/>
      <c r="XT31" s="3"/>
      <c r="XU31" s="12">
        <f t="shared" si="105"/>
        <v>0</v>
      </c>
      <c r="XV31" s="11"/>
      <c r="XW31" s="12">
        <f t="shared" si="368"/>
        <v>0</v>
      </c>
      <c r="XY31" s="1"/>
      <c r="XZ31" s="3"/>
      <c r="YA31" s="12">
        <f t="shared" si="106"/>
        <v>0</v>
      </c>
      <c r="YB31" s="11"/>
      <c r="YC31" s="12">
        <f t="shared" si="369"/>
        <v>0</v>
      </c>
      <c r="YE31" s="1"/>
      <c r="YF31" s="3"/>
      <c r="YG31" s="12">
        <f t="shared" si="107"/>
        <v>0</v>
      </c>
      <c r="YH31" s="11"/>
      <c r="YI31" s="12">
        <f t="shared" si="370"/>
        <v>0</v>
      </c>
      <c r="YK31" s="1"/>
      <c r="YL31" s="3"/>
      <c r="YM31" s="12">
        <f t="shared" si="108"/>
        <v>0</v>
      </c>
      <c r="YN31" s="11"/>
      <c r="YO31" s="12">
        <f t="shared" si="371"/>
        <v>0</v>
      </c>
      <c r="YQ31" s="1"/>
      <c r="YR31" s="3"/>
      <c r="YS31" s="12">
        <f t="shared" si="109"/>
        <v>0</v>
      </c>
      <c r="YT31" s="11"/>
      <c r="YU31" s="12">
        <f t="shared" si="372"/>
        <v>0</v>
      </c>
      <c r="YW31" s="1"/>
      <c r="YX31" s="3"/>
      <c r="YY31" s="12">
        <f t="shared" si="110"/>
        <v>0</v>
      </c>
      <c r="YZ31" s="11"/>
      <c r="ZA31" s="12">
        <f t="shared" si="373"/>
        <v>0</v>
      </c>
      <c r="ZC31" s="1"/>
      <c r="ZD31" s="3"/>
      <c r="ZE31" s="12">
        <f t="shared" si="111"/>
        <v>0</v>
      </c>
      <c r="ZF31" s="11"/>
      <c r="ZG31" s="12">
        <f t="shared" si="374"/>
        <v>0</v>
      </c>
      <c r="ZI31" s="1"/>
      <c r="ZJ31" s="3"/>
      <c r="ZK31" s="12">
        <f t="shared" si="112"/>
        <v>0</v>
      </c>
      <c r="ZL31" s="11"/>
      <c r="ZM31" s="12">
        <f t="shared" si="375"/>
        <v>0</v>
      </c>
      <c r="ZO31" s="1"/>
      <c r="ZP31" s="3"/>
      <c r="ZQ31" s="12">
        <f t="shared" si="113"/>
        <v>0</v>
      </c>
      <c r="ZR31" s="11"/>
      <c r="ZS31" s="12">
        <f t="shared" si="376"/>
        <v>0</v>
      </c>
      <c r="ZU31" s="1"/>
      <c r="ZV31" s="3"/>
      <c r="ZW31" s="12">
        <f t="shared" si="114"/>
        <v>0</v>
      </c>
      <c r="ZX31" s="11"/>
      <c r="ZY31" s="12">
        <f t="shared" si="377"/>
        <v>0</v>
      </c>
      <c r="AAA31" s="1"/>
      <c r="AAB31" s="3"/>
      <c r="AAC31" s="12">
        <f t="shared" si="115"/>
        <v>0</v>
      </c>
      <c r="AAD31" s="11"/>
      <c r="AAE31" s="12">
        <f t="shared" si="378"/>
        <v>0</v>
      </c>
      <c r="AAG31" s="1"/>
      <c r="AAH31" s="3"/>
      <c r="AAI31" s="12">
        <f t="shared" si="116"/>
        <v>0</v>
      </c>
      <c r="AAJ31" s="11"/>
      <c r="AAK31" s="12">
        <f t="shared" si="379"/>
        <v>0</v>
      </c>
      <c r="AAM31" s="1"/>
      <c r="AAN31" s="3"/>
      <c r="AAO31" s="12">
        <f t="shared" si="117"/>
        <v>0</v>
      </c>
      <c r="AAP31" s="11"/>
      <c r="AAQ31" s="12">
        <f t="shared" si="380"/>
        <v>0</v>
      </c>
      <c r="AAS31" s="1"/>
      <c r="AAT31" s="3"/>
      <c r="AAU31" s="12">
        <f t="shared" si="118"/>
        <v>0</v>
      </c>
      <c r="AAV31" s="11"/>
      <c r="AAW31" s="12">
        <f t="shared" si="381"/>
        <v>0</v>
      </c>
      <c r="AAY31" s="1"/>
      <c r="AAZ31" s="3"/>
      <c r="ABA31" s="12">
        <f t="shared" si="119"/>
        <v>0</v>
      </c>
      <c r="ABB31" s="11"/>
      <c r="ABC31" s="12">
        <f t="shared" si="382"/>
        <v>0</v>
      </c>
      <c r="ABE31" s="1"/>
      <c r="ABF31" s="3"/>
      <c r="ABG31" s="12">
        <f t="shared" si="120"/>
        <v>0</v>
      </c>
      <c r="ABH31" s="11"/>
      <c r="ABI31" s="12">
        <f t="shared" si="383"/>
        <v>0</v>
      </c>
      <c r="ABK31" s="1"/>
      <c r="ABL31" s="3"/>
      <c r="ABM31" s="12">
        <f t="shared" si="121"/>
        <v>0</v>
      </c>
      <c r="ABN31" s="11"/>
      <c r="ABO31" s="12">
        <f t="shared" si="384"/>
        <v>0</v>
      </c>
      <c r="ABQ31" s="1"/>
      <c r="ABR31" s="3"/>
      <c r="ABS31" s="12">
        <f t="shared" si="122"/>
        <v>0</v>
      </c>
      <c r="ABT31" s="11"/>
      <c r="ABU31" s="12">
        <f t="shared" si="385"/>
        <v>0</v>
      </c>
      <c r="ABW31" s="1"/>
      <c r="ABX31" s="3"/>
      <c r="ABY31" s="12">
        <f t="shared" si="123"/>
        <v>0</v>
      </c>
      <c r="ABZ31" s="11"/>
      <c r="ACA31" s="12">
        <f t="shared" si="386"/>
        <v>0</v>
      </c>
      <c r="ACC31" s="1"/>
      <c r="ACD31" s="3"/>
      <c r="ACE31" s="12">
        <f t="shared" si="124"/>
        <v>0</v>
      </c>
      <c r="ACF31" s="11"/>
      <c r="ACG31" s="12">
        <f t="shared" si="387"/>
        <v>0</v>
      </c>
      <c r="ACI31" s="1"/>
      <c r="ACJ31" s="3"/>
      <c r="ACK31" s="12">
        <f t="shared" si="125"/>
        <v>0</v>
      </c>
      <c r="ACL31" s="11"/>
      <c r="ACM31" s="12">
        <f t="shared" si="388"/>
        <v>0</v>
      </c>
      <c r="ACO31" s="1"/>
      <c r="ACP31" s="3"/>
      <c r="ACQ31" s="12">
        <f t="shared" si="126"/>
        <v>0</v>
      </c>
      <c r="ACR31" s="11"/>
      <c r="ACS31" s="12">
        <f t="shared" si="389"/>
        <v>0</v>
      </c>
      <c r="ACU31" s="1"/>
      <c r="ACV31" s="3"/>
      <c r="ACW31" s="12">
        <f t="shared" si="127"/>
        <v>0</v>
      </c>
      <c r="ACX31" s="11"/>
      <c r="ACY31" s="12">
        <f t="shared" si="390"/>
        <v>0</v>
      </c>
      <c r="ADA31" s="1"/>
      <c r="ADB31" s="3"/>
      <c r="ADC31" s="12">
        <f t="shared" si="128"/>
        <v>0</v>
      </c>
      <c r="ADD31" s="11"/>
      <c r="ADE31" s="12">
        <f t="shared" si="391"/>
        <v>0</v>
      </c>
      <c r="ADG31" s="1"/>
      <c r="ADH31" s="3"/>
      <c r="ADI31" s="12">
        <f t="shared" si="129"/>
        <v>0</v>
      </c>
      <c r="ADJ31" s="11"/>
      <c r="ADK31" s="12">
        <f t="shared" si="392"/>
        <v>0</v>
      </c>
    </row>
    <row r="32" spans="1:791" hidden="1" x14ac:dyDescent="0.25">
      <c r="A32" s="24"/>
      <c r="B32" s="1"/>
      <c r="C32" s="3"/>
      <c r="D32" s="12">
        <f t="shared" si="395"/>
        <v>0</v>
      </c>
      <c r="E32" s="11"/>
      <c r="F32" s="12">
        <f t="shared" si="131"/>
        <v>0</v>
      </c>
      <c r="G32" s="24"/>
      <c r="H32" s="1"/>
      <c r="I32" s="3"/>
      <c r="J32" s="12">
        <f t="shared" si="394"/>
        <v>0</v>
      </c>
      <c r="K32" s="11"/>
      <c r="L32" s="12">
        <f t="shared" si="132"/>
        <v>0</v>
      </c>
      <c r="M32" s="24"/>
      <c r="N32" s="1"/>
      <c r="O32" s="3"/>
      <c r="P32" s="12">
        <f t="shared" si="1"/>
        <v>0</v>
      </c>
      <c r="Q32" s="11"/>
      <c r="R32" s="12">
        <f t="shared" si="264"/>
        <v>0</v>
      </c>
      <c r="S32" s="24"/>
      <c r="T32" s="1"/>
      <c r="U32" s="3"/>
      <c r="V32" s="12">
        <f t="shared" si="2"/>
        <v>0</v>
      </c>
      <c r="W32" s="11"/>
      <c r="X32" s="12">
        <f t="shared" si="265"/>
        <v>0</v>
      </c>
      <c r="Y32" s="24"/>
      <c r="Z32" s="1"/>
      <c r="AA32" s="3"/>
      <c r="AB32" s="12">
        <f t="shared" si="3"/>
        <v>0</v>
      </c>
      <c r="AC32" s="11"/>
      <c r="AD32" s="12">
        <f t="shared" si="266"/>
        <v>0</v>
      </c>
      <c r="AE32" s="24"/>
      <c r="AF32" s="1"/>
      <c r="AG32" s="3"/>
      <c r="AH32" s="12">
        <f t="shared" si="4"/>
        <v>0</v>
      </c>
      <c r="AI32" s="11"/>
      <c r="AJ32" s="12">
        <f t="shared" si="267"/>
        <v>0</v>
      </c>
      <c r="AK32" s="24"/>
      <c r="AL32" s="1"/>
      <c r="AM32" s="3"/>
      <c r="AN32" s="12">
        <f t="shared" si="5"/>
        <v>0</v>
      </c>
      <c r="AO32" s="11"/>
      <c r="AP32" s="12">
        <f t="shared" si="268"/>
        <v>0</v>
      </c>
      <c r="AQ32" s="24"/>
      <c r="AR32" s="1"/>
      <c r="AS32" s="3"/>
      <c r="AT32" s="12">
        <f t="shared" si="6"/>
        <v>0</v>
      </c>
      <c r="AU32" s="11"/>
      <c r="AV32" s="12">
        <f t="shared" si="269"/>
        <v>0</v>
      </c>
      <c r="AW32" s="24"/>
      <c r="AX32" s="1"/>
      <c r="AY32" s="3"/>
      <c r="AZ32" s="12">
        <f t="shared" si="7"/>
        <v>0</v>
      </c>
      <c r="BA32" s="11"/>
      <c r="BB32" s="12">
        <f t="shared" si="270"/>
        <v>0</v>
      </c>
      <c r="BC32" s="24"/>
      <c r="BD32" s="1"/>
      <c r="BE32" s="3"/>
      <c r="BF32" s="12">
        <f t="shared" si="8"/>
        <v>0</v>
      </c>
      <c r="BG32" s="11"/>
      <c r="BH32" s="12">
        <f t="shared" si="271"/>
        <v>0</v>
      </c>
      <c r="BI32" s="24"/>
      <c r="BJ32" s="1"/>
      <c r="BK32" s="3"/>
      <c r="BL32" s="12">
        <f t="shared" si="9"/>
        <v>0</v>
      </c>
      <c r="BM32" s="11"/>
      <c r="BN32" s="12">
        <f t="shared" si="272"/>
        <v>0</v>
      </c>
      <c r="BO32" s="24"/>
      <c r="BP32" s="1"/>
      <c r="BQ32" s="3"/>
      <c r="BR32" s="12">
        <f t="shared" si="10"/>
        <v>0</v>
      </c>
      <c r="BS32" s="11"/>
      <c r="BT32" s="12">
        <f t="shared" si="273"/>
        <v>0</v>
      </c>
      <c r="BU32" s="24"/>
      <c r="BV32" s="1"/>
      <c r="BW32" s="3"/>
      <c r="BX32" s="12">
        <f t="shared" si="11"/>
        <v>0</v>
      </c>
      <c r="BY32" s="11"/>
      <c r="BZ32" s="12">
        <f t="shared" si="274"/>
        <v>0</v>
      </c>
      <c r="CA32" s="24"/>
      <c r="CB32" s="1"/>
      <c r="CC32" s="3"/>
      <c r="CD32" s="12">
        <f t="shared" si="12"/>
        <v>0</v>
      </c>
      <c r="CE32" s="11"/>
      <c r="CF32" s="12">
        <f t="shared" si="275"/>
        <v>0</v>
      </c>
      <c r="CG32" s="24"/>
      <c r="CH32" s="1"/>
      <c r="CI32" s="3"/>
      <c r="CJ32" s="12">
        <f t="shared" si="13"/>
        <v>0</v>
      </c>
      <c r="CK32" s="11"/>
      <c r="CL32" s="12">
        <f t="shared" si="276"/>
        <v>0</v>
      </c>
      <c r="CM32" s="24"/>
      <c r="CN32" s="1"/>
      <c r="CO32" s="3"/>
      <c r="CP32" s="12">
        <f t="shared" si="14"/>
        <v>0</v>
      </c>
      <c r="CQ32" s="11"/>
      <c r="CR32" s="12">
        <f t="shared" si="277"/>
        <v>0</v>
      </c>
      <c r="CS32" s="24"/>
      <c r="CT32" s="1"/>
      <c r="CU32" s="3"/>
      <c r="CV32" s="12">
        <f t="shared" si="15"/>
        <v>0</v>
      </c>
      <c r="CW32" s="11"/>
      <c r="CX32" s="12">
        <f t="shared" si="278"/>
        <v>0</v>
      </c>
      <c r="CY32" s="24"/>
      <c r="CZ32" s="1"/>
      <c r="DA32" s="3"/>
      <c r="DB32" s="12">
        <f t="shared" si="16"/>
        <v>0</v>
      </c>
      <c r="DC32" s="11"/>
      <c r="DD32" s="12">
        <f t="shared" si="279"/>
        <v>0</v>
      </c>
      <c r="DE32" s="24"/>
      <c r="DF32" s="1"/>
      <c r="DG32" s="3"/>
      <c r="DH32" s="12">
        <f t="shared" si="17"/>
        <v>0</v>
      </c>
      <c r="DI32" s="11"/>
      <c r="DJ32" s="12">
        <f t="shared" si="280"/>
        <v>0</v>
      </c>
      <c r="DK32" s="24"/>
      <c r="DL32" s="1"/>
      <c r="DM32" s="3"/>
      <c r="DN32" s="12">
        <f t="shared" si="18"/>
        <v>0</v>
      </c>
      <c r="DO32" s="11"/>
      <c r="DP32" s="12">
        <f t="shared" si="281"/>
        <v>0</v>
      </c>
      <c r="DQ32" s="24"/>
      <c r="DR32" s="1"/>
      <c r="DS32" s="3"/>
      <c r="DT32" s="12">
        <f t="shared" si="19"/>
        <v>0</v>
      </c>
      <c r="DU32" s="11"/>
      <c r="DV32" s="12">
        <f t="shared" si="282"/>
        <v>0</v>
      </c>
      <c r="DW32" s="24"/>
      <c r="DX32" s="1"/>
      <c r="DY32" s="3"/>
      <c r="DZ32" s="12">
        <f t="shared" si="20"/>
        <v>0</v>
      </c>
      <c r="EA32" s="11"/>
      <c r="EB32" s="12">
        <f t="shared" si="283"/>
        <v>0</v>
      </c>
      <c r="EC32" s="24"/>
      <c r="EE32" s="1"/>
      <c r="EF32" s="3"/>
      <c r="EG32" s="12">
        <f t="shared" si="21"/>
        <v>0</v>
      </c>
      <c r="EH32" s="11"/>
      <c r="EI32" s="12">
        <f t="shared" si="284"/>
        <v>0</v>
      </c>
      <c r="EK32" s="1"/>
      <c r="EL32" s="3"/>
      <c r="EM32" s="12">
        <f t="shared" si="22"/>
        <v>0</v>
      </c>
      <c r="EN32" s="11"/>
      <c r="EO32" s="12">
        <f t="shared" si="285"/>
        <v>0</v>
      </c>
      <c r="EQ32" s="1"/>
      <c r="ER32" s="3"/>
      <c r="ES32" s="12">
        <f t="shared" si="23"/>
        <v>0</v>
      </c>
      <c r="ET32" s="11"/>
      <c r="EU32" s="12">
        <f t="shared" si="286"/>
        <v>0</v>
      </c>
      <c r="EW32" s="1"/>
      <c r="EX32" s="3"/>
      <c r="EY32" s="12">
        <f t="shared" si="24"/>
        <v>0</v>
      </c>
      <c r="EZ32" s="11"/>
      <c r="FA32" s="12">
        <f t="shared" si="287"/>
        <v>0</v>
      </c>
      <c r="FC32" s="1"/>
      <c r="FD32" s="3"/>
      <c r="FE32" s="12">
        <f t="shared" si="25"/>
        <v>0</v>
      </c>
      <c r="FF32" s="11"/>
      <c r="FG32" s="12">
        <f t="shared" si="288"/>
        <v>0</v>
      </c>
      <c r="FI32" s="1"/>
      <c r="FJ32" s="3"/>
      <c r="FK32" s="12">
        <f t="shared" si="26"/>
        <v>0</v>
      </c>
      <c r="FL32" s="11"/>
      <c r="FM32" s="12">
        <f t="shared" si="289"/>
        <v>0</v>
      </c>
      <c r="FO32" s="1"/>
      <c r="FP32" s="3"/>
      <c r="FQ32" s="12">
        <f t="shared" si="27"/>
        <v>0</v>
      </c>
      <c r="FR32" s="11"/>
      <c r="FS32" s="12">
        <f t="shared" si="290"/>
        <v>0</v>
      </c>
      <c r="FT32" s="24"/>
      <c r="FU32" s="1"/>
      <c r="FV32" s="3"/>
      <c r="FW32" s="12">
        <f t="shared" si="28"/>
        <v>0</v>
      </c>
      <c r="FX32" s="11"/>
      <c r="FY32" s="12">
        <f t="shared" si="291"/>
        <v>0</v>
      </c>
      <c r="FZ32" s="24"/>
      <c r="GA32" s="1"/>
      <c r="GB32" s="3"/>
      <c r="GC32" s="12">
        <f t="shared" si="29"/>
        <v>0</v>
      </c>
      <c r="GD32" s="11"/>
      <c r="GE32" s="12">
        <f t="shared" si="292"/>
        <v>0</v>
      </c>
      <c r="GF32" s="24"/>
      <c r="GG32" s="1"/>
      <c r="GH32" s="3"/>
      <c r="GI32" s="12">
        <f t="shared" si="30"/>
        <v>0</v>
      </c>
      <c r="GJ32" s="11"/>
      <c r="GK32" s="12">
        <f t="shared" si="293"/>
        <v>0</v>
      </c>
      <c r="GL32" s="24"/>
      <c r="GM32" s="1"/>
      <c r="GN32" s="3"/>
      <c r="GO32" s="12">
        <f t="shared" si="31"/>
        <v>0</v>
      </c>
      <c r="GP32" s="11"/>
      <c r="GQ32" s="12">
        <f t="shared" si="294"/>
        <v>0</v>
      </c>
      <c r="GR32" s="24"/>
      <c r="GS32" s="1"/>
      <c r="GT32" s="3"/>
      <c r="GU32" s="12">
        <f t="shared" si="32"/>
        <v>0</v>
      </c>
      <c r="GV32" s="11"/>
      <c r="GW32" s="12">
        <f t="shared" si="295"/>
        <v>0</v>
      </c>
      <c r="GX32" s="24"/>
      <c r="GY32" s="1"/>
      <c r="GZ32" s="3"/>
      <c r="HA32" s="12">
        <f t="shared" si="33"/>
        <v>0</v>
      </c>
      <c r="HB32" s="11"/>
      <c r="HC32" s="12">
        <f t="shared" si="296"/>
        <v>0</v>
      </c>
      <c r="HD32" s="24"/>
      <c r="HE32" s="1"/>
      <c r="HF32" s="3"/>
      <c r="HG32" s="12">
        <f t="shared" si="34"/>
        <v>0</v>
      </c>
      <c r="HH32" s="11"/>
      <c r="HI32" s="12">
        <f t="shared" si="297"/>
        <v>0</v>
      </c>
      <c r="HJ32" s="24"/>
      <c r="HK32" s="1"/>
      <c r="HL32" s="3"/>
      <c r="HM32" s="12">
        <f t="shared" si="35"/>
        <v>0</v>
      </c>
      <c r="HN32" s="11"/>
      <c r="HO32" s="12">
        <f t="shared" si="298"/>
        <v>0</v>
      </c>
      <c r="HP32" s="24"/>
      <c r="HQ32" s="1"/>
      <c r="HR32" s="3"/>
      <c r="HS32" s="12">
        <f t="shared" si="36"/>
        <v>0</v>
      </c>
      <c r="HT32" s="11"/>
      <c r="HU32" s="12">
        <f t="shared" si="299"/>
        <v>0</v>
      </c>
      <c r="HV32" s="24"/>
      <c r="HW32" s="1"/>
      <c r="HX32" s="3"/>
      <c r="HY32" s="12">
        <f t="shared" si="37"/>
        <v>0</v>
      </c>
      <c r="HZ32" s="11"/>
      <c r="IA32" s="12">
        <f t="shared" si="300"/>
        <v>0</v>
      </c>
      <c r="IB32" s="24"/>
      <c r="IC32" s="1"/>
      <c r="ID32" s="3"/>
      <c r="IE32" s="12">
        <f t="shared" si="38"/>
        <v>0</v>
      </c>
      <c r="IF32" s="11"/>
      <c r="IG32" s="12">
        <f t="shared" si="301"/>
        <v>0</v>
      </c>
      <c r="IH32" s="24"/>
      <c r="II32" s="1"/>
      <c r="IJ32" s="3"/>
      <c r="IK32" s="12">
        <f t="shared" si="39"/>
        <v>0</v>
      </c>
      <c r="IL32" s="11"/>
      <c r="IM32" s="12">
        <f t="shared" si="302"/>
        <v>0</v>
      </c>
      <c r="IN32" s="24"/>
      <c r="IO32" s="1"/>
      <c r="IP32" s="3"/>
      <c r="IQ32" s="12">
        <f t="shared" si="40"/>
        <v>0</v>
      </c>
      <c r="IR32" s="11"/>
      <c r="IS32" s="12">
        <f t="shared" si="303"/>
        <v>0</v>
      </c>
      <c r="IT32" s="24"/>
      <c r="IU32" s="1"/>
      <c r="IV32" s="3"/>
      <c r="IW32" s="12">
        <f t="shared" si="41"/>
        <v>0</v>
      </c>
      <c r="IX32" s="11"/>
      <c r="IY32" s="12">
        <f t="shared" si="304"/>
        <v>0</v>
      </c>
      <c r="IZ32" s="24"/>
      <c r="JA32" s="1"/>
      <c r="JB32" s="3"/>
      <c r="JC32" s="12">
        <f t="shared" si="42"/>
        <v>0</v>
      </c>
      <c r="JD32" s="11"/>
      <c r="JE32" s="12">
        <f t="shared" si="305"/>
        <v>0</v>
      </c>
      <c r="JF32" s="24"/>
      <c r="JG32" s="1"/>
      <c r="JH32" s="3"/>
      <c r="JI32" s="12">
        <f t="shared" si="257"/>
        <v>0</v>
      </c>
      <c r="JJ32" s="11"/>
      <c r="JK32" s="12">
        <f t="shared" si="306"/>
        <v>0</v>
      </c>
      <c r="JL32" s="24"/>
      <c r="JM32" s="1"/>
      <c r="JN32" s="3"/>
      <c r="JO32" s="12">
        <f t="shared" si="44"/>
        <v>0</v>
      </c>
      <c r="JP32" s="11"/>
      <c r="JQ32" s="12">
        <f t="shared" si="307"/>
        <v>0</v>
      </c>
      <c r="JR32" s="24"/>
      <c r="JS32" s="1"/>
      <c r="JT32" s="3"/>
      <c r="JU32" s="12">
        <f t="shared" si="45"/>
        <v>0</v>
      </c>
      <c r="JV32" s="11"/>
      <c r="JW32" s="12">
        <f t="shared" si="308"/>
        <v>0</v>
      </c>
      <c r="JX32" s="24"/>
      <c r="JY32" s="1"/>
      <c r="JZ32" s="3"/>
      <c r="KA32" s="12">
        <f t="shared" si="46"/>
        <v>0</v>
      </c>
      <c r="KB32" s="11"/>
      <c r="KC32" s="12">
        <f t="shared" si="309"/>
        <v>0</v>
      </c>
      <c r="KD32" s="24"/>
      <c r="KE32" s="1"/>
      <c r="KF32" s="3"/>
      <c r="KG32" s="12">
        <f t="shared" si="47"/>
        <v>0</v>
      </c>
      <c r="KH32" s="11"/>
      <c r="KI32" s="12">
        <f t="shared" si="310"/>
        <v>0</v>
      </c>
      <c r="KJ32" s="24"/>
      <c r="KL32" s="1"/>
      <c r="KM32" s="3"/>
      <c r="KN32" s="12">
        <f t="shared" si="48"/>
        <v>0</v>
      </c>
      <c r="KO32" s="11"/>
      <c r="KP32" s="12">
        <f t="shared" si="311"/>
        <v>0</v>
      </c>
      <c r="KR32" s="1"/>
      <c r="KS32" s="3"/>
      <c r="KT32" s="12">
        <f t="shared" si="49"/>
        <v>0</v>
      </c>
      <c r="KU32" s="11"/>
      <c r="KV32" s="12">
        <f t="shared" si="312"/>
        <v>0</v>
      </c>
      <c r="KX32" s="1"/>
      <c r="KY32" s="3"/>
      <c r="KZ32" s="12">
        <f t="shared" si="50"/>
        <v>0</v>
      </c>
      <c r="LA32" s="11"/>
      <c r="LB32" s="12">
        <f t="shared" si="313"/>
        <v>0</v>
      </c>
      <c r="LD32" s="1"/>
      <c r="LE32" s="3"/>
      <c r="LF32" s="12">
        <f t="shared" si="51"/>
        <v>0</v>
      </c>
      <c r="LG32" s="11"/>
      <c r="LH32" s="12">
        <f t="shared" si="314"/>
        <v>0</v>
      </c>
      <c r="LJ32" s="1"/>
      <c r="LK32" s="3"/>
      <c r="LL32" s="12">
        <f t="shared" si="52"/>
        <v>0</v>
      </c>
      <c r="LM32" s="11"/>
      <c r="LN32" s="12">
        <f t="shared" si="315"/>
        <v>0</v>
      </c>
      <c r="LP32" s="1"/>
      <c r="LQ32" s="3"/>
      <c r="LR32" s="12">
        <f t="shared" si="53"/>
        <v>0</v>
      </c>
      <c r="LS32" s="11"/>
      <c r="LT32" s="12">
        <f t="shared" si="316"/>
        <v>0</v>
      </c>
      <c r="LV32" s="1"/>
      <c r="LW32" s="3"/>
      <c r="LX32" s="12">
        <f t="shared" si="54"/>
        <v>0</v>
      </c>
      <c r="LY32" s="11"/>
      <c r="LZ32" s="12">
        <f t="shared" si="317"/>
        <v>0</v>
      </c>
      <c r="MA32" s="24"/>
      <c r="MB32" s="1"/>
      <c r="MC32" s="3"/>
      <c r="MD32" s="12">
        <f t="shared" si="55"/>
        <v>0</v>
      </c>
      <c r="ME32" s="11"/>
      <c r="MF32" s="12">
        <f t="shared" si="318"/>
        <v>0</v>
      </c>
      <c r="MG32" s="24"/>
      <c r="MH32" s="1"/>
      <c r="MI32" s="3"/>
      <c r="MJ32" s="12">
        <f t="shared" si="56"/>
        <v>0</v>
      </c>
      <c r="MK32" s="11"/>
      <c r="ML32" s="12">
        <f t="shared" si="319"/>
        <v>0</v>
      </c>
      <c r="MM32" s="24"/>
      <c r="MO32" s="1"/>
      <c r="MP32" s="3"/>
      <c r="MQ32" s="12">
        <f t="shared" si="57"/>
        <v>0</v>
      </c>
      <c r="MR32" s="11"/>
      <c r="MS32" s="12">
        <f t="shared" si="320"/>
        <v>0</v>
      </c>
      <c r="MU32" s="1"/>
      <c r="MV32" s="3"/>
      <c r="MW32" s="12">
        <f t="shared" si="58"/>
        <v>0</v>
      </c>
      <c r="MX32" s="11"/>
      <c r="MY32" s="12">
        <f t="shared" si="321"/>
        <v>0</v>
      </c>
      <c r="NA32" s="1"/>
      <c r="NB32" s="3"/>
      <c r="NC32" s="12">
        <f t="shared" si="59"/>
        <v>0</v>
      </c>
      <c r="ND32" s="11"/>
      <c r="NE32" s="12">
        <f t="shared" si="322"/>
        <v>0</v>
      </c>
      <c r="NG32" s="1"/>
      <c r="NH32" s="3"/>
      <c r="NI32" s="12">
        <f t="shared" si="60"/>
        <v>0</v>
      </c>
      <c r="NJ32" s="11"/>
      <c r="NK32" s="12">
        <f t="shared" si="323"/>
        <v>0</v>
      </c>
      <c r="NM32" s="1"/>
      <c r="NN32" s="3"/>
      <c r="NO32" s="12">
        <f t="shared" si="61"/>
        <v>0</v>
      </c>
      <c r="NP32" s="11"/>
      <c r="NQ32" s="12">
        <f t="shared" si="324"/>
        <v>0</v>
      </c>
      <c r="NS32" s="1"/>
      <c r="NT32" s="3"/>
      <c r="NU32" s="12">
        <f t="shared" si="62"/>
        <v>0</v>
      </c>
      <c r="NV32" s="11"/>
      <c r="NW32" s="12">
        <f t="shared" si="325"/>
        <v>0</v>
      </c>
      <c r="NY32" s="1"/>
      <c r="NZ32" s="3"/>
      <c r="OA32" s="12">
        <f t="shared" si="63"/>
        <v>0</v>
      </c>
      <c r="OB32" s="11"/>
      <c r="OC32" s="12">
        <f t="shared" si="326"/>
        <v>0</v>
      </c>
      <c r="OD32" s="24"/>
      <c r="OE32" s="1"/>
      <c r="OF32" s="3"/>
      <c r="OG32" s="12">
        <f t="shared" si="64"/>
        <v>0</v>
      </c>
      <c r="OH32" s="11"/>
      <c r="OI32" s="12">
        <f t="shared" si="327"/>
        <v>0</v>
      </c>
      <c r="OJ32" s="24"/>
      <c r="OK32" s="1"/>
      <c r="OL32" s="3"/>
      <c r="OM32" s="12">
        <f t="shared" si="65"/>
        <v>0</v>
      </c>
      <c r="ON32" s="11"/>
      <c r="OO32" s="12">
        <f t="shared" si="328"/>
        <v>0</v>
      </c>
      <c r="OP32" s="24"/>
      <c r="OQ32" s="1"/>
      <c r="OR32" s="3"/>
      <c r="OS32" s="12">
        <f t="shared" si="66"/>
        <v>0</v>
      </c>
      <c r="OT32" s="11"/>
      <c r="OU32" s="12">
        <f t="shared" si="329"/>
        <v>0</v>
      </c>
      <c r="OV32" s="24"/>
      <c r="OW32" s="1"/>
      <c r="OX32" s="3"/>
      <c r="OY32" s="12">
        <f t="shared" si="67"/>
        <v>0</v>
      </c>
      <c r="OZ32" s="11"/>
      <c r="PA32" s="12">
        <f t="shared" si="330"/>
        <v>0</v>
      </c>
      <c r="PB32" s="24"/>
      <c r="PC32" s="1"/>
      <c r="PD32" s="3"/>
      <c r="PE32" s="12">
        <f t="shared" si="68"/>
        <v>0</v>
      </c>
      <c r="PF32" s="11"/>
      <c r="PG32" s="12">
        <f t="shared" si="331"/>
        <v>0</v>
      </c>
      <c r="PH32" s="24"/>
      <c r="PI32" s="1"/>
      <c r="PJ32" s="3"/>
      <c r="PK32" s="12">
        <f t="shared" si="69"/>
        <v>0</v>
      </c>
      <c r="PL32" s="11"/>
      <c r="PM32" s="12">
        <f t="shared" si="332"/>
        <v>0</v>
      </c>
      <c r="PN32" s="24"/>
      <c r="PO32" s="1"/>
      <c r="PP32" s="3"/>
      <c r="PQ32" s="12">
        <f t="shared" si="70"/>
        <v>0</v>
      </c>
      <c r="PR32" s="11"/>
      <c r="PS32" s="12">
        <f t="shared" si="333"/>
        <v>0</v>
      </c>
      <c r="PT32" s="24"/>
      <c r="PU32" s="1"/>
      <c r="PV32" s="3"/>
      <c r="PW32" s="12">
        <f t="shared" si="71"/>
        <v>0</v>
      </c>
      <c r="PX32" s="11"/>
      <c r="PY32" s="12">
        <f t="shared" si="334"/>
        <v>0</v>
      </c>
      <c r="PZ32" s="24"/>
      <c r="QA32" s="1"/>
      <c r="QB32" s="3"/>
      <c r="QC32" s="12">
        <f t="shared" si="72"/>
        <v>0</v>
      </c>
      <c r="QD32" s="11"/>
      <c r="QE32" s="12">
        <f t="shared" si="335"/>
        <v>0</v>
      </c>
      <c r="QF32" s="24"/>
      <c r="QG32" s="1"/>
      <c r="QH32" s="3"/>
      <c r="QI32" s="12">
        <f t="shared" si="73"/>
        <v>0</v>
      </c>
      <c r="QJ32" s="11"/>
      <c r="QK32" s="12">
        <f t="shared" si="336"/>
        <v>0</v>
      </c>
      <c r="QL32" s="24"/>
      <c r="QM32" s="1"/>
      <c r="QN32" s="3"/>
      <c r="QO32" s="12">
        <f t="shared" si="74"/>
        <v>0</v>
      </c>
      <c r="QP32" s="11"/>
      <c r="QQ32" s="12">
        <f t="shared" si="337"/>
        <v>0</v>
      </c>
      <c r="QR32" s="24"/>
      <c r="QS32" s="1"/>
      <c r="QT32" s="3"/>
      <c r="QU32" s="12">
        <f t="shared" si="75"/>
        <v>0</v>
      </c>
      <c r="QV32" s="11"/>
      <c r="QW32" s="12">
        <f t="shared" si="338"/>
        <v>0</v>
      </c>
      <c r="QX32" s="24"/>
      <c r="QY32" s="1"/>
      <c r="QZ32" s="3"/>
      <c r="RA32" s="12">
        <f t="shared" si="76"/>
        <v>0</v>
      </c>
      <c r="RB32" s="11"/>
      <c r="RC32" s="12">
        <f t="shared" si="339"/>
        <v>0</v>
      </c>
      <c r="RD32" s="24"/>
      <c r="RE32" s="1"/>
      <c r="RF32" s="3"/>
      <c r="RG32" s="12">
        <f t="shared" si="77"/>
        <v>0</v>
      </c>
      <c r="RH32" s="11"/>
      <c r="RI32" s="12">
        <f t="shared" si="340"/>
        <v>0</v>
      </c>
      <c r="RJ32" s="24"/>
      <c r="RK32" s="1"/>
      <c r="RL32" s="3"/>
      <c r="RM32" s="12">
        <f t="shared" si="78"/>
        <v>0</v>
      </c>
      <c r="RN32" s="11"/>
      <c r="RO32" s="12">
        <f t="shared" si="341"/>
        <v>0</v>
      </c>
      <c r="RP32" s="24"/>
      <c r="RQ32" s="1"/>
      <c r="RR32" s="3"/>
      <c r="RS32" s="12">
        <f t="shared" si="261"/>
        <v>0</v>
      </c>
      <c r="RT32" s="11"/>
      <c r="RU32" s="12">
        <f t="shared" si="342"/>
        <v>0</v>
      </c>
      <c r="RV32" s="24"/>
      <c r="RW32" s="1"/>
      <c r="RX32" s="3"/>
      <c r="RY32" s="12">
        <f t="shared" si="80"/>
        <v>0</v>
      </c>
      <c r="RZ32" s="11"/>
      <c r="SA32" s="12">
        <f t="shared" si="343"/>
        <v>0</v>
      </c>
      <c r="SB32" s="24"/>
      <c r="SC32" s="1"/>
      <c r="SD32" s="3"/>
      <c r="SE32" s="12">
        <f t="shared" si="81"/>
        <v>0</v>
      </c>
      <c r="SF32" s="11"/>
      <c r="SG32" s="12">
        <f t="shared" si="344"/>
        <v>0</v>
      </c>
      <c r="SH32" s="24"/>
      <c r="SI32" s="1"/>
      <c r="SJ32" s="3"/>
      <c r="SK32" s="12">
        <f t="shared" si="82"/>
        <v>0</v>
      </c>
      <c r="SL32" s="11"/>
      <c r="SM32" s="12">
        <f t="shared" si="345"/>
        <v>0</v>
      </c>
      <c r="SN32" s="24"/>
      <c r="SO32" s="1"/>
      <c r="SP32" s="3"/>
      <c r="SQ32" s="12">
        <f t="shared" si="83"/>
        <v>0</v>
      </c>
      <c r="SR32" s="11"/>
      <c r="SS32" s="12">
        <f t="shared" si="346"/>
        <v>0</v>
      </c>
      <c r="ST32" s="24"/>
      <c r="SV32" s="1"/>
      <c r="SW32" s="3"/>
      <c r="SX32" s="12">
        <f t="shared" si="84"/>
        <v>0</v>
      </c>
      <c r="SY32" s="11"/>
      <c r="SZ32" s="12">
        <f t="shared" si="347"/>
        <v>0</v>
      </c>
      <c r="TB32" s="1"/>
      <c r="TC32" s="3"/>
      <c r="TD32" s="12">
        <f t="shared" si="85"/>
        <v>0</v>
      </c>
      <c r="TE32" s="11"/>
      <c r="TF32" s="12">
        <f t="shared" si="348"/>
        <v>0</v>
      </c>
      <c r="TH32" s="1"/>
      <c r="TI32" s="3"/>
      <c r="TJ32" s="12">
        <f t="shared" si="86"/>
        <v>0</v>
      </c>
      <c r="TK32" s="11"/>
      <c r="TL32" s="12">
        <f t="shared" si="349"/>
        <v>0</v>
      </c>
      <c r="TN32" s="1"/>
      <c r="TO32" s="3"/>
      <c r="TP32" s="12">
        <f t="shared" si="87"/>
        <v>0</v>
      </c>
      <c r="TQ32" s="11"/>
      <c r="TR32" s="12">
        <f t="shared" si="350"/>
        <v>0</v>
      </c>
      <c r="TT32" s="1"/>
      <c r="TU32" s="3"/>
      <c r="TV32" s="12">
        <f t="shared" si="88"/>
        <v>0</v>
      </c>
      <c r="TW32" s="11"/>
      <c r="TX32" s="12">
        <f t="shared" si="351"/>
        <v>0</v>
      </c>
      <c r="TZ32" s="1"/>
      <c r="UA32" s="3"/>
      <c r="UB32" s="12">
        <f t="shared" si="89"/>
        <v>0</v>
      </c>
      <c r="UC32" s="11"/>
      <c r="UD32" s="12">
        <f t="shared" si="352"/>
        <v>0</v>
      </c>
      <c r="UF32" s="1"/>
      <c r="UG32" s="3"/>
      <c r="UH32" s="12">
        <f t="shared" si="90"/>
        <v>0</v>
      </c>
      <c r="UI32" s="11"/>
      <c r="UJ32" s="12">
        <f t="shared" si="353"/>
        <v>0</v>
      </c>
      <c r="UK32" s="24"/>
      <c r="UL32" s="1"/>
      <c r="UM32" s="3"/>
      <c r="UN32" s="12">
        <f t="shared" si="91"/>
        <v>0</v>
      </c>
      <c r="UO32" s="11"/>
      <c r="UP32" s="12">
        <f t="shared" si="354"/>
        <v>0</v>
      </c>
      <c r="UQ32" s="24"/>
      <c r="UR32" s="1"/>
      <c r="US32" s="3"/>
      <c r="UT32" s="12">
        <f t="shared" si="92"/>
        <v>0</v>
      </c>
      <c r="UU32" s="11"/>
      <c r="UV32" s="12">
        <f t="shared" si="355"/>
        <v>0</v>
      </c>
      <c r="UW32" s="24"/>
      <c r="UX32" s="1"/>
      <c r="UY32" s="3"/>
      <c r="UZ32" s="12">
        <f t="shared" si="93"/>
        <v>0</v>
      </c>
      <c r="VA32" s="11"/>
      <c r="VB32" s="12">
        <f t="shared" si="356"/>
        <v>0</v>
      </c>
      <c r="VC32" s="24"/>
      <c r="VE32" s="1"/>
      <c r="VF32" s="3"/>
      <c r="VG32" s="12">
        <f t="shared" si="94"/>
        <v>0</v>
      </c>
      <c r="VH32" s="11"/>
      <c r="VI32" s="12">
        <f t="shared" si="357"/>
        <v>0</v>
      </c>
      <c r="VK32" s="1"/>
      <c r="VL32" s="3"/>
      <c r="VM32" s="12">
        <f t="shared" si="95"/>
        <v>0</v>
      </c>
      <c r="VN32" s="11"/>
      <c r="VO32" s="12">
        <f t="shared" si="358"/>
        <v>0</v>
      </c>
      <c r="VQ32" s="1"/>
      <c r="VR32" s="3"/>
      <c r="VS32" s="12">
        <f t="shared" si="96"/>
        <v>0</v>
      </c>
      <c r="VT32" s="11"/>
      <c r="VU32" s="12">
        <f t="shared" si="359"/>
        <v>0</v>
      </c>
      <c r="VW32" s="1"/>
      <c r="VX32" s="3"/>
      <c r="VY32" s="12">
        <f t="shared" si="97"/>
        <v>0</v>
      </c>
      <c r="VZ32" s="11"/>
      <c r="WA32" s="12">
        <f t="shared" si="360"/>
        <v>0</v>
      </c>
      <c r="WC32" s="1"/>
      <c r="WD32" s="3"/>
      <c r="WE32" s="12">
        <f t="shared" si="98"/>
        <v>0</v>
      </c>
      <c r="WF32" s="11"/>
      <c r="WG32" s="12">
        <f t="shared" si="361"/>
        <v>0</v>
      </c>
      <c r="WI32" s="1"/>
      <c r="WJ32" s="3"/>
      <c r="WK32" s="12">
        <f t="shared" si="99"/>
        <v>0</v>
      </c>
      <c r="WL32" s="11"/>
      <c r="WM32" s="12">
        <f t="shared" si="362"/>
        <v>0</v>
      </c>
      <c r="WO32" s="1"/>
      <c r="WP32" s="3"/>
      <c r="WQ32" s="12">
        <f t="shared" si="100"/>
        <v>0</v>
      </c>
      <c r="WR32" s="11"/>
      <c r="WS32" s="12">
        <f t="shared" si="363"/>
        <v>0</v>
      </c>
      <c r="WU32" s="1"/>
      <c r="WV32" s="3"/>
      <c r="WW32" s="12">
        <f t="shared" si="101"/>
        <v>0</v>
      </c>
      <c r="WX32" s="11"/>
      <c r="WY32" s="12">
        <f t="shared" si="364"/>
        <v>0</v>
      </c>
      <c r="XA32" s="1"/>
      <c r="XB32" s="3"/>
      <c r="XC32" s="12">
        <f t="shared" si="102"/>
        <v>0</v>
      </c>
      <c r="XD32" s="11"/>
      <c r="XE32" s="12">
        <f t="shared" si="365"/>
        <v>0</v>
      </c>
      <c r="XG32" s="1"/>
      <c r="XH32" s="3"/>
      <c r="XI32" s="12">
        <f t="shared" si="103"/>
        <v>0</v>
      </c>
      <c r="XJ32" s="11"/>
      <c r="XK32" s="12">
        <f t="shared" si="366"/>
        <v>0</v>
      </c>
      <c r="XM32" s="1"/>
      <c r="XN32" s="3"/>
      <c r="XO32" s="12">
        <f t="shared" si="104"/>
        <v>0</v>
      </c>
      <c r="XP32" s="11"/>
      <c r="XQ32" s="12">
        <f t="shared" si="367"/>
        <v>0</v>
      </c>
      <c r="XS32" s="1"/>
      <c r="XT32" s="3"/>
      <c r="XU32" s="12">
        <f t="shared" si="105"/>
        <v>0</v>
      </c>
      <c r="XV32" s="11"/>
      <c r="XW32" s="12">
        <f t="shared" si="368"/>
        <v>0</v>
      </c>
      <c r="XY32" s="1"/>
      <c r="XZ32" s="3"/>
      <c r="YA32" s="12">
        <f t="shared" si="106"/>
        <v>0</v>
      </c>
      <c r="YB32" s="11"/>
      <c r="YC32" s="12">
        <f t="shared" si="369"/>
        <v>0</v>
      </c>
      <c r="YE32" s="1"/>
      <c r="YF32" s="3"/>
      <c r="YG32" s="12">
        <f t="shared" si="107"/>
        <v>0</v>
      </c>
      <c r="YH32" s="11"/>
      <c r="YI32" s="12">
        <f t="shared" si="370"/>
        <v>0</v>
      </c>
      <c r="YK32" s="1"/>
      <c r="YL32" s="3"/>
      <c r="YM32" s="12">
        <f t="shared" si="108"/>
        <v>0</v>
      </c>
      <c r="YN32" s="11"/>
      <c r="YO32" s="12">
        <f t="shared" si="371"/>
        <v>0</v>
      </c>
      <c r="YQ32" s="1"/>
      <c r="YR32" s="3"/>
      <c r="YS32" s="12">
        <f t="shared" si="109"/>
        <v>0</v>
      </c>
      <c r="YT32" s="11"/>
      <c r="YU32" s="12">
        <f t="shared" si="372"/>
        <v>0</v>
      </c>
      <c r="YW32" s="1"/>
      <c r="YX32" s="3"/>
      <c r="YY32" s="12">
        <f t="shared" si="110"/>
        <v>0</v>
      </c>
      <c r="YZ32" s="11"/>
      <c r="ZA32" s="12">
        <f t="shared" si="373"/>
        <v>0</v>
      </c>
      <c r="ZC32" s="1"/>
      <c r="ZD32" s="3"/>
      <c r="ZE32" s="12">
        <f t="shared" si="111"/>
        <v>0</v>
      </c>
      <c r="ZF32" s="11"/>
      <c r="ZG32" s="12">
        <f t="shared" si="374"/>
        <v>0</v>
      </c>
      <c r="ZI32" s="1"/>
      <c r="ZJ32" s="3"/>
      <c r="ZK32" s="12">
        <f t="shared" si="112"/>
        <v>0</v>
      </c>
      <c r="ZL32" s="11"/>
      <c r="ZM32" s="12">
        <f t="shared" si="375"/>
        <v>0</v>
      </c>
      <c r="ZO32" s="1"/>
      <c r="ZP32" s="3"/>
      <c r="ZQ32" s="12">
        <f t="shared" si="113"/>
        <v>0</v>
      </c>
      <c r="ZR32" s="11"/>
      <c r="ZS32" s="12">
        <f t="shared" si="376"/>
        <v>0</v>
      </c>
      <c r="ZU32" s="1"/>
      <c r="ZV32" s="3"/>
      <c r="ZW32" s="12">
        <f t="shared" si="114"/>
        <v>0</v>
      </c>
      <c r="ZX32" s="11"/>
      <c r="ZY32" s="12">
        <f t="shared" si="377"/>
        <v>0</v>
      </c>
      <c r="AAA32" s="1"/>
      <c r="AAB32" s="3"/>
      <c r="AAC32" s="12">
        <f t="shared" si="115"/>
        <v>0</v>
      </c>
      <c r="AAD32" s="11"/>
      <c r="AAE32" s="12">
        <f t="shared" si="378"/>
        <v>0</v>
      </c>
      <c r="AAG32" s="1"/>
      <c r="AAH32" s="3"/>
      <c r="AAI32" s="12">
        <f t="shared" si="116"/>
        <v>0</v>
      </c>
      <c r="AAJ32" s="11"/>
      <c r="AAK32" s="12">
        <f t="shared" si="379"/>
        <v>0</v>
      </c>
      <c r="AAM32" s="1"/>
      <c r="AAN32" s="3"/>
      <c r="AAO32" s="12">
        <f t="shared" si="117"/>
        <v>0</v>
      </c>
      <c r="AAP32" s="11"/>
      <c r="AAQ32" s="12">
        <f t="shared" si="380"/>
        <v>0</v>
      </c>
      <c r="AAS32" s="1"/>
      <c r="AAT32" s="3"/>
      <c r="AAU32" s="12">
        <f t="shared" si="118"/>
        <v>0</v>
      </c>
      <c r="AAV32" s="11"/>
      <c r="AAW32" s="12">
        <f t="shared" si="381"/>
        <v>0</v>
      </c>
      <c r="AAY32" s="1"/>
      <c r="AAZ32" s="3"/>
      <c r="ABA32" s="12">
        <f t="shared" si="119"/>
        <v>0</v>
      </c>
      <c r="ABB32" s="11"/>
      <c r="ABC32" s="12">
        <f t="shared" si="382"/>
        <v>0</v>
      </c>
      <c r="ABE32" s="1"/>
      <c r="ABF32" s="3"/>
      <c r="ABG32" s="12">
        <f t="shared" si="120"/>
        <v>0</v>
      </c>
      <c r="ABH32" s="11"/>
      <c r="ABI32" s="12">
        <f t="shared" si="383"/>
        <v>0</v>
      </c>
      <c r="ABK32" s="1"/>
      <c r="ABL32" s="3"/>
      <c r="ABM32" s="12">
        <f t="shared" si="121"/>
        <v>0</v>
      </c>
      <c r="ABN32" s="11"/>
      <c r="ABO32" s="12">
        <f t="shared" si="384"/>
        <v>0</v>
      </c>
      <c r="ABQ32" s="1"/>
      <c r="ABR32" s="3"/>
      <c r="ABS32" s="12">
        <f t="shared" si="122"/>
        <v>0</v>
      </c>
      <c r="ABT32" s="11"/>
      <c r="ABU32" s="12">
        <f t="shared" si="385"/>
        <v>0</v>
      </c>
      <c r="ABW32" s="1"/>
      <c r="ABX32" s="3"/>
      <c r="ABY32" s="12">
        <f t="shared" si="123"/>
        <v>0</v>
      </c>
      <c r="ABZ32" s="11"/>
      <c r="ACA32" s="12">
        <f t="shared" si="386"/>
        <v>0</v>
      </c>
      <c r="ACC32" s="1"/>
      <c r="ACD32" s="3"/>
      <c r="ACE32" s="12">
        <f t="shared" si="124"/>
        <v>0</v>
      </c>
      <c r="ACF32" s="11"/>
      <c r="ACG32" s="12">
        <f t="shared" si="387"/>
        <v>0</v>
      </c>
      <c r="ACI32" s="1"/>
      <c r="ACJ32" s="3"/>
      <c r="ACK32" s="12">
        <f t="shared" si="125"/>
        <v>0</v>
      </c>
      <c r="ACL32" s="11"/>
      <c r="ACM32" s="12">
        <f t="shared" si="388"/>
        <v>0</v>
      </c>
      <c r="ACO32" s="1"/>
      <c r="ACP32" s="3"/>
      <c r="ACQ32" s="12">
        <f t="shared" si="126"/>
        <v>0</v>
      </c>
      <c r="ACR32" s="11"/>
      <c r="ACS32" s="12">
        <f t="shared" si="389"/>
        <v>0</v>
      </c>
      <c r="ACU32" s="1"/>
      <c r="ACV32" s="3"/>
      <c r="ACW32" s="12">
        <f t="shared" si="127"/>
        <v>0</v>
      </c>
      <c r="ACX32" s="11"/>
      <c r="ACY32" s="12">
        <f t="shared" si="390"/>
        <v>0</v>
      </c>
      <c r="ADA32" s="1"/>
      <c r="ADB32" s="3"/>
      <c r="ADC32" s="12">
        <f t="shared" si="128"/>
        <v>0</v>
      </c>
      <c r="ADD32" s="11"/>
      <c r="ADE32" s="12">
        <f t="shared" si="391"/>
        <v>0</v>
      </c>
      <c r="ADG32" s="1"/>
      <c r="ADH32" s="3"/>
      <c r="ADI32" s="12">
        <f t="shared" si="129"/>
        <v>0</v>
      </c>
      <c r="ADJ32" s="11"/>
      <c r="ADK32" s="12">
        <f t="shared" si="392"/>
        <v>0</v>
      </c>
    </row>
    <row r="33" spans="1:791" hidden="1" x14ac:dyDescent="0.25">
      <c r="A33" s="25"/>
      <c r="B33" s="1"/>
      <c r="C33" s="3"/>
      <c r="D33" s="12">
        <f t="shared" si="395"/>
        <v>0</v>
      </c>
      <c r="E33" s="11"/>
      <c r="F33" s="12">
        <f t="shared" si="131"/>
        <v>0</v>
      </c>
      <c r="G33" s="25"/>
      <c r="H33" s="1"/>
      <c r="I33" s="3"/>
      <c r="J33" s="12">
        <f t="shared" si="394"/>
        <v>0</v>
      </c>
      <c r="K33" s="11"/>
      <c r="L33" s="12">
        <f t="shared" si="132"/>
        <v>0</v>
      </c>
      <c r="M33" s="25"/>
      <c r="N33" s="1"/>
      <c r="O33" s="3"/>
      <c r="P33" s="12">
        <f t="shared" si="1"/>
        <v>0</v>
      </c>
      <c r="Q33" s="11"/>
      <c r="R33" s="12">
        <f t="shared" si="264"/>
        <v>0</v>
      </c>
      <c r="S33" s="25"/>
      <c r="T33" s="1"/>
      <c r="U33" s="3"/>
      <c r="V33" s="12">
        <f t="shared" si="2"/>
        <v>0</v>
      </c>
      <c r="W33" s="11"/>
      <c r="X33" s="12">
        <f t="shared" si="265"/>
        <v>0</v>
      </c>
      <c r="Y33" s="25"/>
      <c r="Z33" s="1"/>
      <c r="AA33" s="3"/>
      <c r="AB33" s="12">
        <f t="shared" si="3"/>
        <v>0</v>
      </c>
      <c r="AC33" s="11"/>
      <c r="AD33" s="12">
        <f t="shared" si="266"/>
        <v>0</v>
      </c>
      <c r="AE33" s="25"/>
      <c r="AF33" s="1"/>
      <c r="AG33" s="3"/>
      <c r="AH33" s="12">
        <f t="shared" si="4"/>
        <v>0</v>
      </c>
      <c r="AI33" s="11"/>
      <c r="AJ33" s="12">
        <f t="shared" si="267"/>
        <v>0</v>
      </c>
      <c r="AK33" s="25"/>
      <c r="AL33" s="1"/>
      <c r="AM33" s="3"/>
      <c r="AN33" s="12">
        <f t="shared" si="5"/>
        <v>0</v>
      </c>
      <c r="AO33" s="11"/>
      <c r="AP33" s="12">
        <f t="shared" si="268"/>
        <v>0</v>
      </c>
      <c r="AQ33" s="25"/>
      <c r="AR33" s="1"/>
      <c r="AS33" s="3"/>
      <c r="AT33" s="12">
        <f t="shared" si="6"/>
        <v>0</v>
      </c>
      <c r="AU33" s="11"/>
      <c r="AV33" s="12">
        <f t="shared" si="269"/>
        <v>0</v>
      </c>
      <c r="AW33" s="25"/>
      <c r="AX33" s="1"/>
      <c r="AY33" s="3"/>
      <c r="AZ33" s="12">
        <f t="shared" si="7"/>
        <v>0</v>
      </c>
      <c r="BA33" s="11"/>
      <c r="BB33" s="12">
        <f t="shared" si="270"/>
        <v>0</v>
      </c>
      <c r="BC33" s="25"/>
      <c r="BD33" s="1"/>
      <c r="BE33" s="3"/>
      <c r="BF33" s="12">
        <f t="shared" si="8"/>
        <v>0</v>
      </c>
      <c r="BG33" s="11"/>
      <c r="BH33" s="12">
        <f t="shared" si="271"/>
        <v>0</v>
      </c>
      <c r="BI33" s="25"/>
      <c r="BJ33" s="1"/>
      <c r="BK33" s="3"/>
      <c r="BL33" s="12">
        <f t="shared" si="9"/>
        <v>0</v>
      </c>
      <c r="BM33" s="11"/>
      <c r="BN33" s="12">
        <f t="shared" si="272"/>
        <v>0</v>
      </c>
      <c r="BO33" s="25"/>
      <c r="BP33" s="1"/>
      <c r="BQ33" s="3"/>
      <c r="BR33" s="12">
        <f t="shared" si="10"/>
        <v>0</v>
      </c>
      <c r="BS33" s="11"/>
      <c r="BT33" s="12">
        <f t="shared" si="273"/>
        <v>0</v>
      </c>
      <c r="BU33" s="25"/>
      <c r="BV33" s="1"/>
      <c r="BW33" s="3"/>
      <c r="BX33" s="12">
        <f t="shared" si="11"/>
        <v>0</v>
      </c>
      <c r="BY33" s="11"/>
      <c r="BZ33" s="12">
        <f t="shared" si="274"/>
        <v>0</v>
      </c>
      <c r="CA33" s="25"/>
      <c r="CB33" s="1"/>
      <c r="CC33" s="3"/>
      <c r="CD33" s="12">
        <f t="shared" si="12"/>
        <v>0</v>
      </c>
      <c r="CE33" s="11"/>
      <c r="CF33" s="12">
        <f t="shared" si="275"/>
        <v>0</v>
      </c>
      <c r="CG33" s="25"/>
      <c r="CH33" s="1"/>
      <c r="CI33" s="3"/>
      <c r="CJ33" s="12">
        <f t="shared" si="13"/>
        <v>0</v>
      </c>
      <c r="CK33" s="11"/>
      <c r="CL33" s="12">
        <f t="shared" si="276"/>
        <v>0</v>
      </c>
      <c r="CM33" s="25"/>
      <c r="CN33" s="1"/>
      <c r="CO33" s="3"/>
      <c r="CP33" s="12">
        <f t="shared" si="14"/>
        <v>0</v>
      </c>
      <c r="CQ33" s="11"/>
      <c r="CR33" s="12">
        <f t="shared" si="277"/>
        <v>0</v>
      </c>
      <c r="CS33" s="25"/>
      <c r="CT33" s="1"/>
      <c r="CU33" s="3"/>
      <c r="CV33" s="12">
        <f t="shared" si="15"/>
        <v>0</v>
      </c>
      <c r="CW33" s="11"/>
      <c r="CX33" s="12">
        <f t="shared" si="278"/>
        <v>0</v>
      </c>
      <c r="CY33" s="25"/>
      <c r="CZ33" s="1"/>
      <c r="DA33" s="3"/>
      <c r="DB33" s="12">
        <f t="shared" si="16"/>
        <v>0</v>
      </c>
      <c r="DC33" s="11"/>
      <c r="DD33" s="12">
        <f t="shared" si="279"/>
        <v>0</v>
      </c>
      <c r="DE33" s="25"/>
      <c r="DF33" s="1"/>
      <c r="DG33" s="3"/>
      <c r="DH33" s="12">
        <f t="shared" si="17"/>
        <v>0</v>
      </c>
      <c r="DI33" s="11"/>
      <c r="DJ33" s="12">
        <f t="shared" si="280"/>
        <v>0</v>
      </c>
      <c r="DK33" s="25"/>
      <c r="DL33" s="1"/>
      <c r="DM33" s="3"/>
      <c r="DN33" s="12">
        <f t="shared" si="18"/>
        <v>0</v>
      </c>
      <c r="DO33" s="11"/>
      <c r="DP33" s="12">
        <f t="shared" si="281"/>
        <v>0</v>
      </c>
      <c r="DQ33" s="25"/>
      <c r="DR33" s="1"/>
      <c r="DS33" s="3"/>
      <c r="DT33" s="12">
        <f t="shared" si="19"/>
        <v>0</v>
      </c>
      <c r="DU33" s="11"/>
      <c r="DV33" s="12">
        <f t="shared" si="282"/>
        <v>0</v>
      </c>
      <c r="DW33" s="25"/>
      <c r="DX33" s="1"/>
      <c r="DY33" s="3"/>
      <c r="DZ33" s="12">
        <f t="shared" si="20"/>
        <v>0</v>
      </c>
      <c r="EA33" s="11"/>
      <c r="EB33" s="12">
        <f t="shared" si="283"/>
        <v>0</v>
      </c>
      <c r="EC33" s="25"/>
      <c r="EE33" s="1"/>
      <c r="EF33" s="3"/>
      <c r="EG33" s="12">
        <f t="shared" si="21"/>
        <v>0</v>
      </c>
      <c r="EH33" s="11"/>
      <c r="EI33" s="12">
        <f t="shared" si="284"/>
        <v>0</v>
      </c>
      <c r="EK33" s="1"/>
      <c r="EL33" s="3"/>
      <c r="EM33" s="12">
        <f t="shared" si="22"/>
        <v>0</v>
      </c>
      <c r="EN33" s="11"/>
      <c r="EO33" s="12">
        <f t="shared" si="285"/>
        <v>0</v>
      </c>
      <c r="EQ33" s="1"/>
      <c r="ER33" s="3"/>
      <c r="ES33" s="12">
        <f t="shared" si="23"/>
        <v>0</v>
      </c>
      <c r="ET33" s="11"/>
      <c r="EU33" s="12">
        <f t="shared" si="286"/>
        <v>0</v>
      </c>
      <c r="EW33" s="1"/>
      <c r="EX33" s="3"/>
      <c r="EY33" s="12">
        <f t="shared" si="24"/>
        <v>0</v>
      </c>
      <c r="EZ33" s="11"/>
      <c r="FA33" s="12">
        <f t="shared" si="287"/>
        <v>0</v>
      </c>
      <c r="FC33" s="1"/>
      <c r="FD33" s="3"/>
      <c r="FE33" s="12">
        <f t="shared" si="25"/>
        <v>0</v>
      </c>
      <c r="FF33" s="11"/>
      <c r="FG33" s="12">
        <f t="shared" si="288"/>
        <v>0</v>
      </c>
      <c r="FI33" s="1"/>
      <c r="FJ33" s="3"/>
      <c r="FK33" s="12">
        <f t="shared" si="26"/>
        <v>0</v>
      </c>
      <c r="FL33" s="11"/>
      <c r="FM33" s="12">
        <f t="shared" si="289"/>
        <v>0</v>
      </c>
      <c r="FO33" s="1"/>
      <c r="FP33" s="3"/>
      <c r="FQ33" s="12">
        <f t="shared" si="27"/>
        <v>0</v>
      </c>
      <c r="FR33" s="11"/>
      <c r="FS33" s="12">
        <f t="shared" si="290"/>
        <v>0</v>
      </c>
      <c r="FT33" s="25"/>
      <c r="FU33" s="1"/>
      <c r="FV33" s="3"/>
      <c r="FW33" s="12">
        <f t="shared" si="28"/>
        <v>0</v>
      </c>
      <c r="FX33" s="11"/>
      <c r="FY33" s="12">
        <f t="shared" si="291"/>
        <v>0</v>
      </c>
      <c r="FZ33" s="25"/>
      <c r="GA33" s="1"/>
      <c r="GB33" s="3"/>
      <c r="GC33" s="12">
        <f t="shared" si="29"/>
        <v>0</v>
      </c>
      <c r="GD33" s="11"/>
      <c r="GE33" s="12">
        <f t="shared" si="292"/>
        <v>0</v>
      </c>
      <c r="GF33" s="25"/>
      <c r="GG33" s="1"/>
      <c r="GH33" s="3"/>
      <c r="GI33" s="12">
        <f t="shared" si="30"/>
        <v>0</v>
      </c>
      <c r="GJ33" s="11"/>
      <c r="GK33" s="12">
        <f t="shared" si="293"/>
        <v>0</v>
      </c>
      <c r="GL33" s="25"/>
      <c r="GM33" s="1"/>
      <c r="GN33" s="3"/>
      <c r="GO33" s="12">
        <f t="shared" si="31"/>
        <v>0</v>
      </c>
      <c r="GP33" s="11"/>
      <c r="GQ33" s="12">
        <f t="shared" si="294"/>
        <v>0</v>
      </c>
      <c r="GR33" s="25"/>
      <c r="GS33" s="1"/>
      <c r="GT33" s="3"/>
      <c r="GU33" s="12">
        <f t="shared" si="32"/>
        <v>0</v>
      </c>
      <c r="GV33" s="11"/>
      <c r="GW33" s="12">
        <f t="shared" si="295"/>
        <v>0</v>
      </c>
      <c r="GX33" s="25"/>
      <c r="GY33" s="1"/>
      <c r="GZ33" s="3"/>
      <c r="HA33" s="12">
        <f t="shared" si="33"/>
        <v>0</v>
      </c>
      <c r="HB33" s="11"/>
      <c r="HC33" s="12">
        <f t="shared" si="296"/>
        <v>0</v>
      </c>
      <c r="HD33" s="25"/>
      <c r="HE33" s="1"/>
      <c r="HF33" s="3"/>
      <c r="HG33" s="12">
        <f t="shared" si="34"/>
        <v>0</v>
      </c>
      <c r="HH33" s="11"/>
      <c r="HI33" s="12">
        <f t="shared" si="297"/>
        <v>0</v>
      </c>
      <c r="HJ33" s="25"/>
      <c r="HK33" s="1"/>
      <c r="HL33" s="3"/>
      <c r="HM33" s="12">
        <f t="shared" si="35"/>
        <v>0</v>
      </c>
      <c r="HN33" s="11"/>
      <c r="HO33" s="12">
        <f t="shared" si="298"/>
        <v>0</v>
      </c>
      <c r="HP33" s="25"/>
      <c r="HQ33" s="1"/>
      <c r="HR33" s="3"/>
      <c r="HS33" s="12">
        <f t="shared" si="36"/>
        <v>0</v>
      </c>
      <c r="HT33" s="11"/>
      <c r="HU33" s="12">
        <f t="shared" si="299"/>
        <v>0</v>
      </c>
      <c r="HV33" s="25"/>
      <c r="HW33" s="1"/>
      <c r="HX33" s="3"/>
      <c r="HY33" s="12">
        <f t="shared" si="37"/>
        <v>0</v>
      </c>
      <c r="HZ33" s="11"/>
      <c r="IA33" s="12">
        <f t="shared" si="300"/>
        <v>0</v>
      </c>
      <c r="IB33" s="25"/>
      <c r="IC33" s="1"/>
      <c r="ID33" s="3"/>
      <c r="IE33" s="12">
        <f t="shared" si="38"/>
        <v>0</v>
      </c>
      <c r="IF33" s="11"/>
      <c r="IG33" s="12">
        <f t="shared" si="301"/>
        <v>0</v>
      </c>
      <c r="IH33" s="25"/>
      <c r="II33" s="1"/>
      <c r="IJ33" s="3"/>
      <c r="IK33" s="12">
        <f t="shared" si="39"/>
        <v>0</v>
      </c>
      <c r="IL33" s="11"/>
      <c r="IM33" s="12">
        <f t="shared" si="302"/>
        <v>0</v>
      </c>
      <c r="IN33" s="25"/>
      <c r="IO33" s="1"/>
      <c r="IP33" s="3"/>
      <c r="IQ33" s="12">
        <f t="shared" si="40"/>
        <v>0</v>
      </c>
      <c r="IR33" s="11"/>
      <c r="IS33" s="12">
        <f t="shared" si="303"/>
        <v>0</v>
      </c>
      <c r="IT33" s="25"/>
      <c r="IU33" s="1"/>
      <c r="IV33" s="3"/>
      <c r="IW33" s="12">
        <f t="shared" si="41"/>
        <v>0</v>
      </c>
      <c r="IX33" s="11"/>
      <c r="IY33" s="12">
        <f t="shared" si="304"/>
        <v>0</v>
      </c>
      <c r="IZ33" s="25"/>
      <c r="JA33" s="1"/>
      <c r="JB33" s="3"/>
      <c r="JC33" s="12">
        <f t="shared" si="42"/>
        <v>0</v>
      </c>
      <c r="JD33" s="11"/>
      <c r="JE33" s="12">
        <f t="shared" si="305"/>
        <v>0</v>
      </c>
      <c r="JF33" s="25"/>
      <c r="JG33" s="1"/>
      <c r="JH33" s="3"/>
      <c r="JI33" s="12">
        <f t="shared" si="257"/>
        <v>0</v>
      </c>
      <c r="JJ33" s="11"/>
      <c r="JK33" s="12">
        <f t="shared" si="306"/>
        <v>0</v>
      </c>
      <c r="JL33" s="25"/>
      <c r="JM33" s="1"/>
      <c r="JN33" s="3"/>
      <c r="JO33" s="12">
        <f t="shared" si="44"/>
        <v>0</v>
      </c>
      <c r="JP33" s="11"/>
      <c r="JQ33" s="12">
        <f t="shared" si="307"/>
        <v>0</v>
      </c>
      <c r="JR33" s="25"/>
      <c r="JS33" s="1"/>
      <c r="JT33" s="3"/>
      <c r="JU33" s="12">
        <f t="shared" si="45"/>
        <v>0</v>
      </c>
      <c r="JV33" s="11"/>
      <c r="JW33" s="12">
        <f t="shared" si="308"/>
        <v>0</v>
      </c>
      <c r="JX33" s="25"/>
      <c r="JY33" s="1"/>
      <c r="JZ33" s="3"/>
      <c r="KA33" s="12">
        <f t="shared" si="46"/>
        <v>0</v>
      </c>
      <c r="KB33" s="11"/>
      <c r="KC33" s="12">
        <f t="shared" si="309"/>
        <v>0</v>
      </c>
      <c r="KD33" s="25"/>
      <c r="KE33" s="1"/>
      <c r="KF33" s="3"/>
      <c r="KG33" s="12">
        <f t="shared" si="47"/>
        <v>0</v>
      </c>
      <c r="KH33" s="11"/>
      <c r="KI33" s="12">
        <f t="shared" si="310"/>
        <v>0</v>
      </c>
      <c r="KJ33" s="25"/>
      <c r="KL33" s="1"/>
      <c r="KM33" s="3"/>
      <c r="KN33" s="12">
        <f t="shared" si="48"/>
        <v>0</v>
      </c>
      <c r="KO33" s="11"/>
      <c r="KP33" s="12">
        <f t="shared" si="311"/>
        <v>0</v>
      </c>
      <c r="KR33" s="1"/>
      <c r="KS33" s="3"/>
      <c r="KT33" s="12">
        <f t="shared" si="49"/>
        <v>0</v>
      </c>
      <c r="KU33" s="11"/>
      <c r="KV33" s="12">
        <f t="shared" si="312"/>
        <v>0</v>
      </c>
      <c r="KX33" s="1"/>
      <c r="KY33" s="3"/>
      <c r="KZ33" s="12">
        <f t="shared" si="50"/>
        <v>0</v>
      </c>
      <c r="LA33" s="11"/>
      <c r="LB33" s="12">
        <f t="shared" si="313"/>
        <v>0</v>
      </c>
      <c r="LD33" s="1"/>
      <c r="LE33" s="3"/>
      <c r="LF33" s="12">
        <f t="shared" si="51"/>
        <v>0</v>
      </c>
      <c r="LG33" s="11"/>
      <c r="LH33" s="12">
        <f t="shared" si="314"/>
        <v>0</v>
      </c>
      <c r="LJ33" s="1"/>
      <c r="LK33" s="3"/>
      <c r="LL33" s="12">
        <f t="shared" si="52"/>
        <v>0</v>
      </c>
      <c r="LM33" s="11"/>
      <c r="LN33" s="12">
        <f t="shared" si="315"/>
        <v>0</v>
      </c>
      <c r="LP33" s="1"/>
      <c r="LQ33" s="3"/>
      <c r="LR33" s="12">
        <f t="shared" si="53"/>
        <v>0</v>
      </c>
      <c r="LS33" s="11"/>
      <c r="LT33" s="12">
        <f t="shared" si="316"/>
        <v>0</v>
      </c>
      <c r="LV33" s="1"/>
      <c r="LW33" s="3"/>
      <c r="LX33" s="12">
        <f t="shared" si="54"/>
        <v>0</v>
      </c>
      <c r="LY33" s="11"/>
      <c r="LZ33" s="12">
        <f t="shared" si="317"/>
        <v>0</v>
      </c>
      <c r="MA33" s="25"/>
      <c r="MB33" s="1"/>
      <c r="MC33" s="3"/>
      <c r="MD33" s="12">
        <f t="shared" si="55"/>
        <v>0</v>
      </c>
      <c r="ME33" s="11"/>
      <c r="MF33" s="12">
        <f t="shared" si="318"/>
        <v>0</v>
      </c>
      <c r="MG33" s="25"/>
      <c r="MH33" s="1"/>
      <c r="MI33" s="3"/>
      <c r="MJ33" s="12">
        <f t="shared" si="56"/>
        <v>0</v>
      </c>
      <c r="MK33" s="11"/>
      <c r="ML33" s="12">
        <f t="shared" si="319"/>
        <v>0</v>
      </c>
      <c r="MM33" s="25"/>
      <c r="MO33" s="1"/>
      <c r="MP33" s="3"/>
      <c r="MQ33" s="12">
        <f t="shared" si="57"/>
        <v>0</v>
      </c>
      <c r="MR33" s="11"/>
      <c r="MS33" s="12">
        <f t="shared" si="320"/>
        <v>0</v>
      </c>
      <c r="MU33" s="1"/>
      <c r="MV33" s="3"/>
      <c r="MW33" s="12">
        <f t="shared" si="58"/>
        <v>0</v>
      </c>
      <c r="MX33" s="11"/>
      <c r="MY33" s="12">
        <f t="shared" si="321"/>
        <v>0</v>
      </c>
      <c r="NA33" s="1"/>
      <c r="NB33" s="3"/>
      <c r="NC33" s="12">
        <f t="shared" si="59"/>
        <v>0</v>
      </c>
      <c r="ND33" s="11"/>
      <c r="NE33" s="12">
        <f t="shared" si="322"/>
        <v>0</v>
      </c>
      <c r="NG33" s="1"/>
      <c r="NH33" s="3"/>
      <c r="NI33" s="12">
        <f t="shared" si="60"/>
        <v>0</v>
      </c>
      <c r="NJ33" s="11"/>
      <c r="NK33" s="12">
        <f t="shared" si="323"/>
        <v>0</v>
      </c>
      <c r="NM33" s="1"/>
      <c r="NN33" s="3"/>
      <c r="NO33" s="12">
        <f t="shared" si="61"/>
        <v>0</v>
      </c>
      <c r="NP33" s="11"/>
      <c r="NQ33" s="12">
        <f t="shared" si="324"/>
        <v>0</v>
      </c>
      <c r="NS33" s="1"/>
      <c r="NT33" s="3"/>
      <c r="NU33" s="12">
        <f t="shared" si="62"/>
        <v>0</v>
      </c>
      <c r="NV33" s="11"/>
      <c r="NW33" s="12">
        <f t="shared" si="325"/>
        <v>0</v>
      </c>
      <c r="NY33" s="1"/>
      <c r="NZ33" s="3"/>
      <c r="OA33" s="12">
        <f t="shared" si="63"/>
        <v>0</v>
      </c>
      <c r="OB33" s="11"/>
      <c r="OC33" s="12">
        <f t="shared" si="326"/>
        <v>0</v>
      </c>
      <c r="OD33" s="25"/>
      <c r="OE33" s="1"/>
      <c r="OF33" s="3"/>
      <c r="OG33" s="12">
        <f t="shared" si="64"/>
        <v>0</v>
      </c>
      <c r="OH33" s="11"/>
      <c r="OI33" s="12">
        <f t="shared" si="327"/>
        <v>0</v>
      </c>
      <c r="OJ33" s="25"/>
      <c r="OK33" s="1"/>
      <c r="OL33" s="3"/>
      <c r="OM33" s="12">
        <f t="shared" si="65"/>
        <v>0</v>
      </c>
      <c r="ON33" s="11"/>
      <c r="OO33" s="12">
        <f t="shared" si="328"/>
        <v>0</v>
      </c>
      <c r="OP33" s="25"/>
      <c r="OQ33" s="1"/>
      <c r="OR33" s="3"/>
      <c r="OS33" s="12">
        <f t="shared" si="66"/>
        <v>0</v>
      </c>
      <c r="OT33" s="11"/>
      <c r="OU33" s="12">
        <f t="shared" si="329"/>
        <v>0</v>
      </c>
      <c r="OV33" s="25"/>
      <c r="OW33" s="1"/>
      <c r="OX33" s="3"/>
      <c r="OY33" s="12">
        <f t="shared" si="67"/>
        <v>0</v>
      </c>
      <c r="OZ33" s="11"/>
      <c r="PA33" s="12">
        <f t="shared" si="330"/>
        <v>0</v>
      </c>
      <c r="PB33" s="25"/>
      <c r="PC33" s="1"/>
      <c r="PD33" s="3"/>
      <c r="PE33" s="12">
        <f t="shared" si="68"/>
        <v>0</v>
      </c>
      <c r="PF33" s="11"/>
      <c r="PG33" s="12">
        <f t="shared" si="331"/>
        <v>0</v>
      </c>
      <c r="PH33" s="25"/>
      <c r="PI33" s="1"/>
      <c r="PJ33" s="3"/>
      <c r="PK33" s="12">
        <f t="shared" si="69"/>
        <v>0</v>
      </c>
      <c r="PL33" s="11"/>
      <c r="PM33" s="12">
        <f t="shared" si="332"/>
        <v>0</v>
      </c>
      <c r="PN33" s="25"/>
      <c r="PO33" s="1"/>
      <c r="PP33" s="3"/>
      <c r="PQ33" s="12">
        <f t="shared" si="70"/>
        <v>0</v>
      </c>
      <c r="PR33" s="11"/>
      <c r="PS33" s="12">
        <f t="shared" si="333"/>
        <v>0</v>
      </c>
      <c r="PT33" s="25"/>
      <c r="PU33" s="1"/>
      <c r="PV33" s="3"/>
      <c r="PW33" s="12">
        <f t="shared" si="71"/>
        <v>0</v>
      </c>
      <c r="PX33" s="11"/>
      <c r="PY33" s="12">
        <f t="shared" si="334"/>
        <v>0</v>
      </c>
      <c r="PZ33" s="25"/>
      <c r="QA33" s="1"/>
      <c r="QB33" s="3"/>
      <c r="QC33" s="12">
        <f t="shared" si="72"/>
        <v>0</v>
      </c>
      <c r="QD33" s="11"/>
      <c r="QE33" s="12">
        <f t="shared" si="335"/>
        <v>0</v>
      </c>
      <c r="QF33" s="25"/>
      <c r="QG33" s="1"/>
      <c r="QH33" s="3"/>
      <c r="QI33" s="12">
        <f t="shared" si="73"/>
        <v>0</v>
      </c>
      <c r="QJ33" s="11"/>
      <c r="QK33" s="12">
        <f t="shared" si="336"/>
        <v>0</v>
      </c>
      <c r="QL33" s="25"/>
      <c r="QM33" s="1"/>
      <c r="QN33" s="3"/>
      <c r="QO33" s="12">
        <f t="shared" si="74"/>
        <v>0</v>
      </c>
      <c r="QP33" s="11"/>
      <c r="QQ33" s="12">
        <f t="shared" si="337"/>
        <v>0</v>
      </c>
      <c r="QR33" s="25"/>
      <c r="QS33" s="1"/>
      <c r="QT33" s="3"/>
      <c r="QU33" s="12">
        <f t="shared" si="75"/>
        <v>0</v>
      </c>
      <c r="QV33" s="11"/>
      <c r="QW33" s="12">
        <f t="shared" si="338"/>
        <v>0</v>
      </c>
      <c r="QX33" s="25"/>
      <c r="QY33" s="1"/>
      <c r="QZ33" s="3"/>
      <c r="RA33" s="12">
        <f t="shared" si="76"/>
        <v>0</v>
      </c>
      <c r="RB33" s="11"/>
      <c r="RC33" s="12">
        <f t="shared" si="339"/>
        <v>0</v>
      </c>
      <c r="RD33" s="25"/>
      <c r="RE33" s="1"/>
      <c r="RF33" s="3"/>
      <c r="RG33" s="12">
        <f t="shared" si="77"/>
        <v>0</v>
      </c>
      <c r="RH33" s="11"/>
      <c r="RI33" s="12">
        <f t="shared" si="340"/>
        <v>0</v>
      </c>
      <c r="RJ33" s="25"/>
      <c r="RK33" s="1"/>
      <c r="RL33" s="3"/>
      <c r="RM33" s="12">
        <f t="shared" si="78"/>
        <v>0</v>
      </c>
      <c r="RN33" s="11"/>
      <c r="RO33" s="12">
        <f t="shared" si="341"/>
        <v>0</v>
      </c>
      <c r="RP33" s="25"/>
      <c r="RQ33" s="1"/>
      <c r="RR33" s="3"/>
      <c r="RS33" s="12">
        <f t="shared" si="261"/>
        <v>0</v>
      </c>
      <c r="RT33" s="11"/>
      <c r="RU33" s="12">
        <f t="shared" si="342"/>
        <v>0</v>
      </c>
      <c r="RV33" s="25"/>
      <c r="RW33" s="1"/>
      <c r="RX33" s="3"/>
      <c r="RY33" s="12">
        <f t="shared" si="80"/>
        <v>0</v>
      </c>
      <c r="RZ33" s="11"/>
      <c r="SA33" s="12">
        <f t="shared" si="343"/>
        <v>0</v>
      </c>
      <c r="SB33" s="25"/>
      <c r="SC33" s="1"/>
      <c r="SD33" s="3"/>
      <c r="SE33" s="12">
        <f t="shared" si="81"/>
        <v>0</v>
      </c>
      <c r="SF33" s="11"/>
      <c r="SG33" s="12">
        <f t="shared" si="344"/>
        <v>0</v>
      </c>
      <c r="SH33" s="25"/>
      <c r="SI33" s="1"/>
      <c r="SJ33" s="3"/>
      <c r="SK33" s="12">
        <f t="shared" si="82"/>
        <v>0</v>
      </c>
      <c r="SL33" s="11"/>
      <c r="SM33" s="12">
        <f t="shared" si="345"/>
        <v>0</v>
      </c>
      <c r="SN33" s="25"/>
      <c r="SO33" s="1"/>
      <c r="SP33" s="3"/>
      <c r="SQ33" s="12">
        <f t="shared" si="83"/>
        <v>0</v>
      </c>
      <c r="SR33" s="11"/>
      <c r="SS33" s="12">
        <f t="shared" si="346"/>
        <v>0</v>
      </c>
      <c r="ST33" s="25"/>
      <c r="SV33" s="1"/>
      <c r="SW33" s="3"/>
      <c r="SX33" s="12">
        <f t="shared" si="84"/>
        <v>0</v>
      </c>
      <c r="SY33" s="11"/>
      <c r="SZ33" s="12">
        <f t="shared" si="347"/>
        <v>0</v>
      </c>
      <c r="TB33" s="1"/>
      <c r="TC33" s="3"/>
      <c r="TD33" s="12">
        <f t="shared" si="85"/>
        <v>0</v>
      </c>
      <c r="TE33" s="11"/>
      <c r="TF33" s="12">
        <f t="shared" si="348"/>
        <v>0</v>
      </c>
      <c r="TH33" s="1"/>
      <c r="TI33" s="3"/>
      <c r="TJ33" s="12">
        <f t="shared" si="86"/>
        <v>0</v>
      </c>
      <c r="TK33" s="11"/>
      <c r="TL33" s="12">
        <f t="shared" si="349"/>
        <v>0</v>
      </c>
      <c r="TN33" s="1"/>
      <c r="TO33" s="3"/>
      <c r="TP33" s="12">
        <f t="shared" si="87"/>
        <v>0</v>
      </c>
      <c r="TQ33" s="11"/>
      <c r="TR33" s="12">
        <f t="shared" si="350"/>
        <v>0</v>
      </c>
      <c r="TT33" s="1"/>
      <c r="TU33" s="3"/>
      <c r="TV33" s="12">
        <f t="shared" si="88"/>
        <v>0</v>
      </c>
      <c r="TW33" s="11"/>
      <c r="TX33" s="12">
        <f t="shared" si="351"/>
        <v>0</v>
      </c>
      <c r="TZ33" s="1"/>
      <c r="UA33" s="3"/>
      <c r="UB33" s="12">
        <f t="shared" si="89"/>
        <v>0</v>
      </c>
      <c r="UC33" s="11"/>
      <c r="UD33" s="12">
        <f t="shared" si="352"/>
        <v>0</v>
      </c>
      <c r="UF33" s="1"/>
      <c r="UG33" s="3"/>
      <c r="UH33" s="12">
        <f t="shared" si="90"/>
        <v>0</v>
      </c>
      <c r="UI33" s="11"/>
      <c r="UJ33" s="12">
        <f t="shared" si="353"/>
        <v>0</v>
      </c>
      <c r="UK33" s="25"/>
      <c r="UL33" s="1"/>
      <c r="UM33" s="3"/>
      <c r="UN33" s="12">
        <f t="shared" si="91"/>
        <v>0</v>
      </c>
      <c r="UO33" s="11"/>
      <c r="UP33" s="12">
        <f t="shared" si="354"/>
        <v>0</v>
      </c>
      <c r="UQ33" s="25"/>
      <c r="UR33" s="1"/>
      <c r="US33" s="3"/>
      <c r="UT33" s="12">
        <f t="shared" si="92"/>
        <v>0</v>
      </c>
      <c r="UU33" s="11"/>
      <c r="UV33" s="12">
        <f t="shared" si="355"/>
        <v>0</v>
      </c>
      <c r="UW33" s="25"/>
      <c r="UX33" s="1"/>
      <c r="UY33" s="3"/>
      <c r="UZ33" s="12">
        <f t="shared" si="93"/>
        <v>0</v>
      </c>
      <c r="VA33" s="11"/>
      <c r="VB33" s="12">
        <f t="shared" si="356"/>
        <v>0</v>
      </c>
      <c r="VC33" s="25"/>
      <c r="VE33" s="1"/>
      <c r="VF33" s="3"/>
      <c r="VG33" s="12">
        <f t="shared" si="94"/>
        <v>0</v>
      </c>
      <c r="VH33" s="11"/>
      <c r="VI33" s="12">
        <f t="shared" si="357"/>
        <v>0</v>
      </c>
      <c r="VK33" s="1"/>
      <c r="VL33" s="3"/>
      <c r="VM33" s="12">
        <f t="shared" si="95"/>
        <v>0</v>
      </c>
      <c r="VN33" s="11"/>
      <c r="VO33" s="12">
        <f t="shared" si="358"/>
        <v>0</v>
      </c>
      <c r="VQ33" s="1"/>
      <c r="VR33" s="3"/>
      <c r="VS33" s="12">
        <f t="shared" si="96"/>
        <v>0</v>
      </c>
      <c r="VT33" s="11"/>
      <c r="VU33" s="12">
        <f t="shared" si="359"/>
        <v>0</v>
      </c>
      <c r="VW33" s="1"/>
      <c r="VX33" s="3"/>
      <c r="VY33" s="12">
        <f t="shared" si="97"/>
        <v>0</v>
      </c>
      <c r="VZ33" s="11"/>
      <c r="WA33" s="12">
        <f t="shared" si="360"/>
        <v>0</v>
      </c>
      <c r="WC33" s="1"/>
      <c r="WD33" s="3"/>
      <c r="WE33" s="12">
        <f t="shared" si="98"/>
        <v>0</v>
      </c>
      <c r="WF33" s="11"/>
      <c r="WG33" s="12">
        <f t="shared" si="361"/>
        <v>0</v>
      </c>
      <c r="WI33" s="1"/>
      <c r="WJ33" s="3"/>
      <c r="WK33" s="12">
        <f t="shared" si="99"/>
        <v>0</v>
      </c>
      <c r="WL33" s="11"/>
      <c r="WM33" s="12">
        <f t="shared" si="362"/>
        <v>0</v>
      </c>
      <c r="WO33" s="1"/>
      <c r="WP33" s="3"/>
      <c r="WQ33" s="12">
        <f t="shared" si="100"/>
        <v>0</v>
      </c>
      <c r="WR33" s="11"/>
      <c r="WS33" s="12">
        <f t="shared" si="363"/>
        <v>0</v>
      </c>
      <c r="WU33" s="1"/>
      <c r="WV33" s="3"/>
      <c r="WW33" s="12">
        <f t="shared" si="101"/>
        <v>0</v>
      </c>
      <c r="WX33" s="11"/>
      <c r="WY33" s="12">
        <f t="shared" si="364"/>
        <v>0</v>
      </c>
      <c r="XA33" s="1"/>
      <c r="XB33" s="3"/>
      <c r="XC33" s="12">
        <f t="shared" si="102"/>
        <v>0</v>
      </c>
      <c r="XD33" s="11"/>
      <c r="XE33" s="12">
        <f t="shared" si="365"/>
        <v>0</v>
      </c>
      <c r="XG33" s="1"/>
      <c r="XH33" s="3"/>
      <c r="XI33" s="12">
        <f t="shared" si="103"/>
        <v>0</v>
      </c>
      <c r="XJ33" s="11"/>
      <c r="XK33" s="12">
        <f t="shared" si="366"/>
        <v>0</v>
      </c>
      <c r="XM33" s="1"/>
      <c r="XN33" s="3"/>
      <c r="XO33" s="12">
        <f t="shared" si="104"/>
        <v>0</v>
      </c>
      <c r="XP33" s="11"/>
      <c r="XQ33" s="12">
        <f t="shared" si="367"/>
        <v>0</v>
      </c>
      <c r="XS33" s="1"/>
      <c r="XT33" s="3"/>
      <c r="XU33" s="12">
        <f t="shared" si="105"/>
        <v>0</v>
      </c>
      <c r="XV33" s="11"/>
      <c r="XW33" s="12">
        <f t="shared" si="368"/>
        <v>0</v>
      </c>
      <c r="XY33" s="1"/>
      <c r="XZ33" s="3"/>
      <c r="YA33" s="12">
        <f t="shared" si="106"/>
        <v>0</v>
      </c>
      <c r="YB33" s="11"/>
      <c r="YC33" s="12">
        <f t="shared" si="369"/>
        <v>0</v>
      </c>
      <c r="YE33" s="1"/>
      <c r="YF33" s="3"/>
      <c r="YG33" s="12">
        <f t="shared" si="107"/>
        <v>0</v>
      </c>
      <c r="YH33" s="11"/>
      <c r="YI33" s="12">
        <f t="shared" si="370"/>
        <v>0</v>
      </c>
      <c r="YK33" s="1"/>
      <c r="YL33" s="3"/>
      <c r="YM33" s="12">
        <f t="shared" si="108"/>
        <v>0</v>
      </c>
      <c r="YN33" s="11"/>
      <c r="YO33" s="12">
        <f t="shared" si="371"/>
        <v>0</v>
      </c>
      <c r="YQ33" s="1"/>
      <c r="YR33" s="3"/>
      <c r="YS33" s="12">
        <f t="shared" si="109"/>
        <v>0</v>
      </c>
      <c r="YT33" s="11"/>
      <c r="YU33" s="12">
        <f t="shared" si="372"/>
        <v>0</v>
      </c>
      <c r="YW33" s="1"/>
      <c r="YX33" s="3"/>
      <c r="YY33" s="12">
        <f t="shared" si="110"/>
        <v>0</v>
      </c>
      <c r="YZ33" s="11"/>
      <c r="ZA33" s="12">
        <f t="shared" si="373"/>
        <v>0</v>
      </c>
      <c r="ZC33" s="1"/>
      <c r="ZD33" s="3"/>
      <c r="ZE33" s="12">
        <f t="shared" si="111"/>
        <v>0</v>
      </c>
      <c r="ZF33" s="11"/>
      <c r="ZG33" s="12">
        <f t="shared" si="374"/>
        <v>0</v>
      </c>
      <c r="ZI33" s="1"/>
      <c r="ZJ33" s="3"/>
      <c r="ZK33" s="12">
        <f t="shared" si="112"/>
        <v>0</v>
      </c>
      <c r="ZL33" s="11"/>
      <c r="ZM33" s="12">
        <f t="shared" si="375"/>
        <v>0</v>
      </c>
      <c r="ZO33" s="1"/>
      <c r="ZP33" s="3"/>
      <c r="ZQ33" s="12">
        <f t="shared" si="113"/>
        <v>0</v>
      </c>
      <c r="ZR33" s="11"/>
      <c r="ZS33" s="12">
        <f t="shared" si="376"/>
        <v>0</v>
      </c>
      <c r="ZU33" s="1"/>
      <c r="ZV33" s="3"/>
      <c r="ZW33" s="12">
        <f t="shared" si="114"/>
        <v>0</v>
      </c>
      <c r="ZX33" s="11"/>
      <c r="ZY33" s="12">
        <f t="shared" si="377"/>
        <v>0</v>
      </c>
      <c r="AAA33" s="1"/>
      <c r="AAB33" s="3"/>
      <c r="AAC33" s="12">
        <f t="shared" si="115"/>
        <v>0</v>
      </c>
      <c r="AAD33" s="11"/>
      <c r="AAE33" s="12">
        <f t="shared" si="378"/>
        <v>0</v>
      </c>
      <c r="AAG33" s="1"/>
      <c r="AAH33" s="3"/>
      <c r="AAI33" s="12">
        <f t="shared" si="116"/>
        <v>0</v>
      </c>
      <c r="AAJ33" s="11"/>
      <c r="AAK33" s="12">
        <f t="shared" si="379"/>
        <v>0</v>
      </c>
      <c r="AAM33" s="1"/>
      <c r="AAN33" s="3"/>
      <c r="AAO33" s="12">
        <f t="shared" si="117"/>
        <v>0</v>
      </c>
      <c r="AAP33" s="11"/>
      <c r="AAQ33" s="12">
        <f t="shared" si="380"/>
        <v>0</v>
      </c>
      <c r="AAS33" s="1"/>
      <c r="AAT33" s="3"/>
      <c r="AAU33" s="12">
        <f t="shared" si="118"/>
        <v>0</v>
      </c>
      <c r="AAV33" s="11"/>
      <c r="AAW33" s="12">
        <f t="shared" si="381"/>
        <v>0</v>
      </c>
      <c r="AAY33" s="1"/>
      <c r="AAZ33" s="3"/>
      <c r="ABA33" s="12">
        <f t="shared" si="119"/>
        <v>0</v>
      </c>
      <c r="ABB33" s="11"/>
      <c r="ABC33" s="12">
        <f t="shared" si="382"/>
        <v>0</v>
      </c>
      <c r="ABE33" s="1"/>
      <c r="ABF33" s="3"/>
      <c r="ABG33" s="12">
        <f t="shared" si="120"/>
        <v>0</v>
      </c>
      <c r="ABH33" s="11"/>
      <c r="ABI33" s="12">
        <f t="shared" si="383"/>
        <v>0</v>
      </c>
      <c r="ABK33" s="1"/>
      <c r="ABL33" s="3"/>
      <c r="ABM33" s="12">
        <f t="shared" si="121"/>
        <v>0</v>
      </c>
      <c r="ABN33" s="11"/>
      <c r="ABO33" s="12">
        <f t="shared" si="384"/>
        <v>0</v>
      </c>
      <c r="ABQ33" s="1"/>
      <c r="ABR33" s="3"/>
      <c r="ABS33" s="12">
        <f t="shared" si="122"/>
        <v>0</v>
      </c>
      <c r="ABT33" s="11"/>
      <c r="ABU33" s="12">
        <f t="shared" si="385"/>
        <v>0</v>
      </c>
      <c r="ABW33" s="1"/>
      <c r="ABX33" s="3"/>
      <c r="ABY33" s="12">
        <f t="shared" si="123"/>
        <v>0</v>
      </c>
      <c r="ABZ33" s="11"/>
      <c r="ACA33" s="12">
        <f t="shared" si="386"/>
        <v>0</v>
      </c>
      <c r="ACC33" s="1"/>
      <c r="ACD33" s="3"/>
      <c r="ACE33" s="12">
        <f t="shared" si="124"/>
        <v>0</v>
      </c>
      <c r="ACF33" s="11"/>
      <c r="ACG33" s="12">
        <f t="shared" si="387"/>
        <v>0</v>
      </c>
      <c r="ACI33" s="1"/>
      <c r="ACJ33" s="3"/>
      <c r="ACK33" s="12">
        <f t="shared" si="125"/>
        <v>0</v>
      </c>
      <c r="ACL33" s="11"/>
      <c r="ACM33" s="12">
        <f t="shared" si="388"/>
        <v>0</v>
      </c>
      <c r="ACO33" s="1"/>
      <c r="ACP33" s="3"/>
      <c r="ACQ33" s="12">
        <f t="shared" si="126"/>
        <v>0</v>
      </c>
      <c r="ACR33" s="11"/>
      <c r="ACS33" s="12">
        <f t="shared" si="389"/>
        <v>0</v>
      </c>
      <c r="ACU33" s="1"/>
      <c r="ACV33" s="3"/>
      <c r="ACW33" s="12">
        <f t="shared" si="127"/>
        <v>0</v>
      </c>
      <c r="ACX33" s="11"/>
      <c r="ACY33" s="12">
        <f t="shared" si="390"/>
        <v>0</v>
      </c>
      <c r="ADA33" s="1"/>
      <c r="ADB33" s="3"/>
      <c r="ADC33" s="12">
        <f t="shared" si="128"/>
        <v>0</v>
      </c>
      <c r="ADD33" s="11"/>
      <c r="ADE33" s="12">
        <f t="shared" si="391"/>
        <v>0</v>
      </c>
      <c r="ADG33" s="1"/>
      <c r="ADH33" s="3"/>
      <c r="ADI33" s="12">
        <f t="shared" si="129"/>
        <v>0</v>
      </c>
      <c r="ADJ33" s="11"/>
      <c r="ADK33" s="12">
        <f t="shared" si="392"/>
        <v>0</v>
      </c>
    </row>
    <row r="34" spans="1:791" hidden="1" x14ac:dyDescent="0.25">
      <c r="B34" s="1"/>
      <c r="C34" s="3"/>
      <c r="D34" s="12">
        <f t="shared" si="395"/>
        <v>0</v>
      </c>
      <c r="E34" s="11"/>
      <c r="F34" s="12">
        <f t="shared" si="131"/>
        <v>0</v>
      </c>
      <c r="H34" s="1"/>
      <c r="I34" s="3"/>
      <c r="J34" s="12">
        <f t="shared" si="394"/>
        <v>0</v>
      </c>
      <c r="K34" s="11"/>
      <c r="L34" s="12">
        <f t="shared" si="132"/>
        <v>0</v>
      </c>
      <c r="N34" s="1"/>
      <c r="O34" s="3"/>
      <c r="P34" s="12">
        <f t="shared" si="1"/>
        <v>0</v>
      </c>
      <c r="Q34" s="11"/>
      <c r="R34" s="12">
        <f t="shared" si="264"/>
        <v>0</v>
      </c>
      <c r="T34" s="1"/>
      <c r="U34" s="3"/>
      <c r="V34" s="12">
        <f t="shared" si="2"/>
        <v>0</v>
      </c>
      <c r="W34" s="11"/>
      <c r="X34" s="12">
        <f t="shared" si="265"/>
        <v>0</v>
      </c>
      <c r="Z34" s="1"/>
      <c r="AA34" s="3"/>
      <c r="AB34" s="12">
        <f t="shared" si="3"/>
        <v>0</v>
      </c>
      <c r="AC34" s="11"/>
      <c r="AD34" s="12">
        <f t="shared" si="266"/>
        <v>0</v>
      </c>
      <c r="AF34" s="1"/>
      <c r="AG34" s="3"/>
      <c r="AH34" s="12">
        <f t="shared" si="4"/>
        <v>0</v>
      </c>
      <c r="AI34" s="11"/>
      <c r="AJ34" s="12">
        <f t="shared" si="267"/>
        <v>0</v>
      </c>
      <c r="AL34" s="1"/>
      <c r="AM34" s="3"/>
      <c r="AN34" s="12">
        <f t="shared" si="5"/>
        <v>0</v>
      </c>
      <c r="AO34" s="11"/>
      <c r="AP34" s="12">
        <f t="shared" si="268"/>
        <v>0</v>
      </c>
      <c r="AR34" s="1"/>
      <c r="AS34" s="3"/>
      <c r="AT34" s="12">
        <f t="shared" si="6"/>
        <v>0</v>
      </c>
      <c r="AU34" s="11"/>
      <c r="AV34" s="12">
        <f t="shared" si="269"/>
        <v>0</v>
      </c>
      <c r="AX34" s="1"/>
      <c r="AY34" s="3"/>
      <c r="AZ34" s="12">
        <f t="shared" si="7"/>
        <v>0</v>
      </c>
      <c r="BA34" s="11"/>
      <c r="BB34" s="12">
        <f t="shared" si="270"/>
        <v>0</v>
      </c>
      <c r="BD34" s="1"/>
      <c r="BE34" s="3"/>
      <c r="BF34" s="12">
        <f t="shared" si="8"/>
        <v>0</v>
      </c>
      <c r="BG34" s="11"/>
      <c r="BH34" s="12">
        <f t="shared" si="271"/>
        <v>0</v>
      </c>
      <c r="BJ34" s="1"/>
      <c r="BK34" s="3"/>
      <c r="BL34" s="12">
        <f t="shared" si="9"/>
        <v>0</v>
      </c>
      <c r="BM34" s="11"/>
      <c r="BN34" s="12">
        <f t="shared" si="272"/>
        <v>0</v>
      </c>
      <c r="BP34" s="1"/>
      <c r="BQ34" s="3"/>
      <c r="BR34" s="12">
        <f t="shared" si="10"/>
        <v>0</v>
      </c>
      <c r="BS34" s="11"/>
      <c r="BT34" s="12">
        <f t="shared" si="273"/>
        <v>0</v>
      </c>
      <c r="BV34" s="1"/>
      <c r="BW34" s="3"/>
      <c r="BX34" s="12">
        <f t="shared" si="11"/>
        <v>0</v>
      </c>
      <c r="BY34" s="11"/>
      <c r="BZ34" s="12">
        <f t="shared" si="274"/>
        <v>0</v>
      </c>
      <c r="CB34" s="1"/>
      <c r="CC34" s="3"/>
      <c r="CD34" s="12">
        <f t="shared" si="12"/>
        <v>0</v>
      </c>
      <c r="CE34" s="11"/>
      <c r="CF34" s="12">
        <f t="shared" si="275"/>
        <v>0</v>
      </c>
      <c r="CH34" s="1"/>
      <c r="CI34" s="3"/>
      <c r="CJ34" s="12">
        <f t="shared" si="13"/>
        <v>0</v>
      </c>
      <c r="CK34" s="11"/>
      <c r="CL34" s="12">
        <f t="shared" si="276"/>
        <v>0</v>
      </c>
      <c r="CN34" s="1"/>
      <c r="CO34" s="3"/>
      <c r="CP34" s="12">
        <f t="shared" si="14"/>
        <v>0</v>
      </c>
      <c r="CQ34" s="11"/>
      <c r="CR34" s="12">
        <f t="shared" si="277"/>
        <v>0</v>
      </c>
      <c r="CT34" s="1"/>
      <c r="CU34" s="3"/>
      <c r="CV34" s="12">
        <f t="shared" si="15"/>
        <v>0</v>
      </c>
      <c r="CW34" s="11"/>
      <c r="CX34" s="12">
        <f t="shared" si="278"/>
        <v>0</v>
      </c>
      <c r="CZ34" s="1"/>
      <c r="DA34" s="3"/>
      <c r="DB34" s="12">
        <f t="shared" si="16"/>
        <v>0</v>
      </c>
      <c r="DC34" s="11"/>
      <c r="DD34" s="12">
        <f t="shared" si="279"/>
        <v>0</v>
      </c>
      <c r="DF34" s="1"/>
      <c r="DG34" s="3"/>
      <c r="DH34" s="12">
        <f t="shared" si="17"/>
        <v>0</v>
      </c>
      <c r="DI34" s="11"/>
      <c r="DJ34" s="12">
        <f t="shared" si="280"/>
        <v>0</v>
      </c>
      <c r="DL34" s="1"/>
      <c r="DM34" s="3"/>
      <c r="DN34" s="12">
        <f t="shared" si="18"/>
        <v>0</v>
      </c>
      <c r="DO34" s="11"/>
      <c r="DP34" s="12">
        <f t="shared" si="281"/>
        <v>0</v>
      </c>
      <c r="DR34" s="1"/>
      <c r="DS34" s="3"/>
      <c r="DT34" s="12">
        <f t="shared" si="19"/>
        <v>0</v>
      </c>
      <c r="DU34" s="11"/>
      <c r="DV34" s="12">
        <f t="shared" si="282"/>
        <v>0</v>
      </c>
      <c r="DX34" s="1"/>
      <c r="DY34" s="3"/>
      <c r="DZ34" s="12">
        <f t="shared" si="20"/>
        <v>0</v>
      </c>
      <c r="EA34" s="11"/>
      <c r="EB34" s="12">
        <f t="shared" si="283"/>
        <v>0</v>
      </c>
      <c r="EE34" s="1"/>
      <c r="EF34" s="3"/>
      <c r="EG34" s="12">
        <f t="shared" si="21"/>
        <v>0</v>
      </c>
      <c r="EH34" s="11"/>
      <c r="EI34" s="12">
        <f t="shared" si="284"/>
        <v>0</v>
      </c>
      <c r="EK34" s="1"/>
      <c r="EL34" s="3"/>
      <c r="EM34" s="12">
        <f t="shared" si="22"/>
        <v>0</v>
      </c>
      <c r="EN34" s="11"/>
      <c r="EO34" s="12">
        <f t="shared" si="285"/>
        <v>0</v>
      </c>
      <c r="EQ34" s="1"/>
      <c r="ER34" s="3"/>
      <c r="ES34" s="12">
        <f t="shared" si="23"/>
        <v>0</v>
      </c>
      <c r="ET34" s="11"/>
      <c r="EU34" s="12">
        <f t="shared" si="286"/>
        <v>0</v>
      </c>
      <c r="EW34" s="1"/>
      <c r="EX34" s="3"/>
      <c r="EY34" s="12">
        <f t="shared" si="24"/>
        <v>0</v>
      </c>
      <c r="EZ34" s="11"/>
      <c r="FA34" s="12">
        <f t="shared" si="287"/>
        <v>0</v>
      </c>
      <c r="FC34" s="1"/>
      <c r="FD34" s="3"/>
      <c r="FE34" s="12">
        <f t="shared" si="25"/>
        <v>0</v>
      </c>
      <c r="FF34" s="11"/>
      <c r="FG34" s="12">
        <f t="shared" si="288"/>
        <v>0</v>
      </c>
      <c r="FI34" s="1"/>
      <c r="FJ34" s="3"/>
      <c r="FK34" s="12">
        <f t="shared" si="26"/>
        <v>0</v>
      </c>
      <c r="FL34" s="11"/>
      <c r="FM34" s="12">
        <f t="shared" si="289"/>
        <v>0</v>
      </c>
      <c r="FO34" s="1"/>
      <c r="FP34" s="3"/>
      <c r="FQ34" s="12">
        <f t="shared" si="27"/>
        <v>0</v>
      </c>
      <c r="FR34" s="11"/>
      <c r="FS34" s="12">
        <f t="shared" si="290"/>
        <v>0</v>
      </c>
      <c r="FU34" s="1"/>
      <c r="FV34" s="3"/>
      <c r="FW34" s="12">
        <f t="shared" si="28"/>
        <v>0</v>
      </c>
      <c r="FX34" s="11"/>
      <c r="FY34" s="12">
        <f t="shared" si="291"/>
        <v>0</v>
      </c>
      <c r="GA34" s="1"/>
      <c r="GB34" s="3"/>
      <c r="GC34" s="12">
        <f t="shared" si="29"/>
        <v>0</v>
      </c>
      <c r="GD34" s="11"/>
      <c r="GE34" s="12">
        <f t="shared" si="292"/>
        <v>0</v>
      </c>
      <c r="GG34" s="1"/>
      <c r="GH34" s="3"/>
      <c r="GI34" s="12">
        <f t="shared" si="30"/>
        <v>0</v>
      </c>
      <c r="GJ34" s="11"/>
      <c r="GK34" s="12">
        <f t="shared" si="293"/>
        <v>0</v>
      </c>
      <c r="GM34" s="1"/>
      <c r="GN34" s="3"/>
      <c r="GO34" s="12">
        <f t="shared" si="31"/>
        <v>0</v>
      </c>
      <c r="GP34" s="11"/>
      <c r="GQ34" s="12">
        <f t="shared" si="294"/>
        <v>0</v>
      </c>
      <c r="GS34" s="1"/>
      <c r="GT34" s="3"/>
      <c r="GU34" s="12">
        <f t="shared" si="32"/>
        <v>0</v>
      </c>
      <c r="GV34" s="11"/>
      <c r="GW34" s="12">
        <f t="shared" si="295"/>
        <v>0</v>
      </c>
      <c r="GY34" s="1"/>
      <c r="GZ34" s="3"/>
      <c r="HA34" s="12">
        <f t="shared" si="33"/>
        <v>0</v>
      </c>
      <c r="HB34" s="11"/>
      <c r="HC34" s="12">
        <f t="shared" si="296"/>
        <v>0</v>
      </c>
      <c r="HE34" s="1"/>
      <c r="HF34" s="3"/>
      <c r="HG34" s="12">
        <f t="shared" si="34"/>
        <v>0</v>
      </c>
      <c r="HH34" s="11"/>
      <c r="HI34" s="12">
        <f t="shared" si="297"/>
        <v>0</v>
      </c>
      <c r="HK34" s="1"/>
      <c r="HL34" s="3"/>
      <c r="HM34" s="12">
        <f t="shared" si="35"/>
        <v>0</v>
      </c>
      <c r="HN34" s="11"/>
      <c r="HO34" s="12">
        <f t="shared" si="298"/>
        <v>0</v>
      </c>
      <c r="HQ34" s="1"/>
      <c r="HR34" s="3"/>
      <c r="HS34" s="12">
        <f t="shared" si="36"/>
        <v>0</v>
      </c>
      <c r="HT34" s="11"/>
      <c r="HU34" s="12">
        <f t="shared" si="299"/>
        <v>0</v>
      </c>
      <c r="HW34" s="1"/>
      <c r="HX34" s="3"/>
      <c r="HY34" s="12">
        <f t="shared" si="37"/>
        <v>0</v>
      </c>
      <c r="HZ34" s="11"/>
      <c r="IA34" s="12">
        <f t="shared" si="300"/>
        <v>0</v>
      </c>
      <c r="IC34" s="1"/>
      <c r="ID34" s="3"/>
      <c r="IE34" s="12">
        <f t="shared" si="38"/>
        <v>0</v>
      </c>
      <c r="IF34" s="11"/>
      <c r="IG34" s="12">
        <f t="shared" si="301"/>
        <v>0</v>
      </c>
      <c r="II34" s="1"/>
      <c r="IJ34" s="3"/>
      <c r="IK34" s="12">
        <f t="shared" si="39"/>
        <v>0</v>
      </c>
      <c r="IL34" s="11"/>
      <c r="IM34" s="12">
        <f t="shared" si="302"/>
        <v>0</v>
      </c>
      <c r="IO34" s="1"/>
      <c r="IP34" s="3"/>
      <c r="IQ34" s="12">
        <f t="shared" si="40"/>
        <v>0</v>
      </c>
      <c r="IR34" s="11"/>
      <c r="IS34" s="12">
        <f t="shared" si="303"/>
        <v>0</v>
      </c>
      <c r="IU34" s="1"/>
      <c r="IV34" s="3"/>
      <c r="IW34" s="12">
        <f t="shared" si="41"/>
        <v>0</v>
      </c>
      <c r="IX34" s="11"/>
      <c r="IY34" s="12">
        <f t="shared" si="304"/>
        <v>0</v>
      </c>
      <c r="JA34" s="1"/>
      <c r="JB34" s="3"/>
      <c r="JC34" s="12">
        <f t="shared" si="42"/>
        <v>0</v>
      </c>
      <c r="JD34" s="11"/>
      <c r="JE34" s="12">
        <f t="shared" si="305"/>
        <v>0</v>
      </c>
      <c r="JG34" s="1"/>
      <c r="JH34" s="3"/>
      <c r="JI34" s="12">
        <f t="shared" si="257"/>
        <v>0</v>
      </c>
      <c r="JJ34" s="11"/>
      <c r="JK34" s="12">
        <f t="shared" si="306"/>
        <v>0</v>
      </c>
      <c r="JM34" s="1"/>
      <c r="JN34" s="3"/>
      <c r="JO34" s="12">
        <f t="shared" si="44"/>
        <v>0</v>
      </c>
      <c r="JP34" s="11"/>
      <c r="JQ34" s="12">
        <f t="shared" si="307"/>
        <v>0</v>
      </c>
      <c r="JS34" s="1"/>
      <c r="JT34" s="3"/>
      <c r="JU34" s="12">
        <f t="shared" si="45"/>
        <v>0</v>
      </c>
      <c r="JV34" s="11"/>
      <c r="JW34" s="12">
        <f t="shared" si="308"/>
        <v>0</v>
      </c>
      <c r="JY34" s="1"/>
      <c r="JZ34" s="3"/>
      <c r="KA34" s="12">
        <f t="shared" si="46"/>
        <v>0</v>
      </c>
      <c r="KB34" s="11"/>
      <c r="KC34" s="12">
        <f t="shared" si="309"/>
        <v>0</v>
      </c>
      <c r="KE34" s="1"/>
      <c r="KF34" s="3"/>
      <c r="KG34" s="12">
        <f t="shared" si="47"/>
        <v>0</v>
      </c>
      <c r="KH34" s="11"/>
      <c r="KI34" s="12">
        <f t="shared" si="310"/>
        <v>0</v>
      </c>
      <c r="KL34" s="1"/>
      <c r="KM34" s="3"/>
      <c r="KN34" s="12">
        <f t="shared" si="48"/>
        <v>0</v>
      </c>
      <c r="KO34" s="11"/>
      <c r="KP34" s="12">
        <f t="shared" si="311"/>
        <v>0</v>
      </c>
      <c r="KR34" s="1"/>
      <c r="KS34" s="3"/>
      <c r="KT34" s="12">
        <f t="shared" si="49"/>
        <v>0</v>
      </c>
      <c r="KU34" s="11"/>
      <c r="KV34" s="12">
        <f t="shared" si="312"/>
        <v>0</v>
      </c>
      <c r="KX34" s="1"/>
      <c r="KY34" s="3"/>
      <c r="KZ34" s="12">
        <f t="shared" si="50"/>
        <v>0</v>
      </c>
      <c r="LA34" s="11"/>
      <c r="LB34" s="12">
        <f t="shared" si="313"/>
        <v>0</v>
      </c>
      <c r="LD34" s="1"/>
      <c r="LE34" s="3"/>
      <c r="LF34" s="12">
        <f t="shared" si="51"/>
        <v>0</v>
      </c>
      <c r="LG34" s="11"/>
      <c r="LH34" s="12">
        <f t="shared" si="314"/>
        <v>0</v>
      </c>
      <c r="LJ34" s="1"/>
      <c r="LK34" s="3"/>
      <c r="LL34" s="12">
        <f t="shared" si="52"/>
        <v>0</v>
      </c>
      <c r="LM34" s="11"/>
      <c r="LN34" s="12">
        <f t="shared" si="315"/>
        <v>0</v>
      </c>
      <c r="LP34" s="1"/>
      <c r="LQ34" s="3"/>
      <c r="LR34" s="12">
        <f t="shared" si="53"/>
        <v>0</v>
      </c>
      <c r="LS34" s="11"/>
      <c r="LT34" s="12">
        <f t="shared" si="316"/>
        <v>0</v>
      </c>
      <c r="LV34" s="1"/>
      <c r="LW34" s="3"/>
      <c r="LX34" s="12">
        <f t="shared" si="54"/>
        <v>0</v>
      </c>
      <c r="LY34" s="11"/>
      <c r="LZ34" s="12">
        <f t="shared" si="317"/>
        <v>0</v>
      </c>
      <c r="MB34" s="1"/>
      <c r="MC34" s="3"/>
      <c r="MD34" s="12">
        <f t="shared" si="55"/>
        <v>0</v>
      </c>
      <c r="ME34" s="11"/>
      <c r="MF34" s="12">
        <f t="shared" si="318"/>
        <v>0</v>
      </c>
      <c r="MH34" s="1"/>
      <c r="MI34" s="3"/>
      <c r="MJ34" s="12">
        <f t="shared" si="56"/>
        <v>0</v>
      </c>
      <c r="MK34" s="11"/>
      <c r="ML34" s="12">
        <f t="shared" si="319"/>
        <v>0</v>
      </c>
      <c r="MO34" s="1"/>
      <c r="MP34" s="3"/>
      <c r="MQ34" s="12">
        <f t="shared" si="57"/>
        <v>0</v>
      </c>
      <c r="MR34" s="11"/>
      <c r="MS34" s="12">
        <f t="shared" si="320"/>
        <v>0</v>
      </c>
      <c r="MU34" s="1"/>
      <c r="MV34" s="3"/>
      <c r="MW34" s="12">
        <f t="shared" si="58"/>
        <v>0</v>
      </c>
      <c r="MX34" s="11"/>
      <c r="MY34" s="12">
        <f t="shared" si="321"/>
        <v>0</v>
      </c>
      <c r="NA34" s="1"/>
      <c r="NB34" s="3"/>
      <c r="NC34" s="12">
        <f t="shared" si="59"/>
        <v>0</v>
      </c>
      <c r="ND34" s="11"/>
      <c r="NE34" s="12">
        <f t="shared" si="322"/>
        <v>0</v>
      </c>
      <c r="NG34" s="1"/>
      <c r="NH34" s="3"/>
      <c r="NI34" s="12">
        <f t="shared" si="60"/>
        <v>0</v>
      </c>
      <c r="NJ34" s="11"/>
      <c r="NK34" s="12">
        <f t="shared" si="323"/>
        <v>0</v>
      </c>
      <c r="NM34" s="1"/>
      <c r="NN34" s="3"/>
      <c r="NO34" s="12">
        <f t="shared" si="61"/>
        <v>0</v>
      </c>
      <c r="NP34" s="11"/>
      <c r="NQ34" s="12">
        <f t="shared" si="324"/>
        <v>0</v>
      </c>
      <c r="NS34" s="1"/>
      <c r="NT34" s="3"/>
      <c r="NU34" s="12">
        <f t="shared" si="62"/>
        <v>0</v>
      </c>
      <c r="NV34" s="11"/>
      <c r="NW34" s="12">
        <f t="shared" si="325"/>
        <v>0</v>
      </c>
      <c r="NY34" s="1"/>
      <c r="NZ34" s="3"/>
      <c r="OA34" s="12">
        <f t="shared" si="63"/>
        <v>0</v>
      </c>
      <c r="OB34" s="11"/>
      <c r="OC34" s="12">
        <f t="shared" si="326"/>
        <v>0</v>
      </c>
      <c r="OE34" s="1"/>
      <c r="OF34" s="3"/>
      <c r="OG34" s="12">
        <f t="shared" si="64"/>
        <v>0</v>
      </c>
      <c r="OH34" s="11"/>
      <c r="OI34" s="12">
        <f t="shared" si="327"/>
        <v>0</v>
      </c>
      <c r="OK34" s="1"/>
      <c r="OL34" s="3"/>
      <c r="OM34" s="12">
        <f t="shared" si="65"/>
        <v>0</v>
      </c>
      <c r="ON34" s="11"/>
      <c r="OO34" s="12">
        <f t="shared" si="328"/>
        <v>0</v>
      </c>
      <c r="OQ34" s="1"/>
      <c r="OR34" s="3"/>
      <c r="OS34" s="12">
        <f t="shared" si="66"/>
        <v>0</v>
      </c>
      <c r="OT34" s="11"/>
      <c r="OU34" s="12">
        <f t="shared" si="329"/>
        <v>0</v>
      </c>
      <c r="OW34" s="1"/>
      <c r="OX34" s="3"/>
      <c r="OY34" s="12">
        <f t="shared" si="67"/>
        <v>0</v>
      </c>
      <c r="OZ34" s="11"/>
      <c r="PA34" s="12">
        <f t="shared" si="330"/>
        <v>0</v>
      </c>
      <c r="PC34" s="1"/>
      <c r="PD34" s="3"/>
      <c r="PE34" s="12">
        <f t="shared" si="68"/>
        <v>0</v>
      </c>
      <c r="PF34" s="11"/>
      <c r="PG34" s="12">
        <f t="shared" si="331"/>
        <v>0</v>
      </c>
      <c r="PI34" s="1"/>
      <c r="PJ34" s="3"/>
      <c r="PK34" s="12">
        <f t="shared" si="69"/>
        <v>0</v>
      </c>
      <c r="PL34" s="11"/>
      <c r="PM34" s="12">
        <f t="shared" si="332"/>
        <v>0</v>
      </c>
      <c r="PO34" s="1"/>
      <c r="PP34" s="3"/>
      <c r="PQ34" s="12">
        <f t="shared" si="70"/>
        <v>0</v>
      </c>
      <c r="PR34" s="11"/>
      <c r="PS34" s="12">
        <f t="shared" si="333"/>
        <v>0</v>
      </c>
      <c r="PU34" s="1"/>
      <c r="PV34" s="3"/>
      <c r="PW34" s="12">
        <f t="shared" si="71"/>
        <v>0</v>
      </c>
      <c r="PX34" s="11"/>
      <c r="PY34" s="12">
        <f t="shared" si="334"/>
        <v>0</v>
      </c>
      <c r="QA34" s="1"/>
      <c r="QB34" s="3"/>
      <c r="QC34" s="12">
        <f t="shared" si="72"/>
        <v>0</v>
      </c>
      <c r="QD34" s="11"/>
      <c r="QE34" s="12">
        <f t="shared" si="335"/>
        <v>0</v>
      </c>
      <c r="QG34" s="1"/>
      <c r="QH34" s="3"/>
      <c r="QI34" s="12">
        <f t="shared" si="73"/>
        <v>0</v>
      </c>
      <c r="QJ34" s="11"/>
      <c r="QK34" s="12">
        <f t="shared" si="336"/>
        <v>0</v>
      </c>
      <c r="QM34" s="1"/>
      <c r="QN34" s="3"/>
      <c r="QO34" s="12">
        <f t="shared" si="74"/>
        <v>0</v>
      </c>
      <c r="QP34" s="11"/>
      <c r="QQ34" s="12">
        <f t="shared" si="337"/>
        <v>0</v>
      </c>
      <c r="QS34" s="1"/>
      <c r="QT34" s="3"/>
      <c r="QU34" s="12">
        <f t="shared" si="75"/>
        <v>0</v>
      </c>
      <c r="QV34" s="11"/>
      <c r="QW34" s="12">
        <f t="shared" si="338"/>
        <v>0</v>
      </c>
      <c r="QY34" s="1"/>
      <c r="QZ34" s="3"/>
      <c r="RA34" s="12">
        <f t="shared" si="76"/>
        <v>0</v>
      </c>
      <c r="RB34" s="11"/>
      <c r="RC34" s="12">
        <f t="shared" si="339"/>
        <v>0</v>
      </c>
      <c r="RE34" s="1"/>
      <c r="RF34" s="3"/>
      <c r="RG34" s="12">
        <f t="shared" si="77"/>
        <v>0</v>
      </c>
      <c r="RH34" s="11"/>
      <c r="RI34" s="12">
        <f t="shared" si="340"/>
        <v>0</v>
      </c>
      <c r="RK34" s="1"/>
      <c r="RL34" s="3"/>
      <c r="RM34" s="12">
        <f t="shared" si="78"/>
        <v>0</v>
      </c>
      <c r="RN34" s="11"/>
      <c r="RO34" s="12">
        <f t="shared" si="341"/>
        <v>0</v>
      </c>
      <c r="RQ34" s="1"/>
      <c r="RR34" s="3"/>
      <c r="RS34" s="12">
        <f t="shared" si="261"/>
        <v>0</v>
      </c>
      <c r="RT34" s="11"/>
      <c r="RU34" s="12">
        <f t="shared" si="342"/>
        <v>0</v>
      </c>
      <c r="RW34" s="1"/>
      <c r="RX34" s="3"/>
      <c r="RY34" s="12">
        <f t="shared" si="80"/>
        <v>0</v>
      </c>
      <c r="RZ34" s="11"/>
      <c r="SA34" s="12">
        <f t="shared" si="343"/>
        <v>0</v>
      </c>
      <c r="SC34" s="1"/>
      <c r="SD34" s="3"/>
      <c r="SE34" s="12">
        <f t="shared" si="81"/>
        <v>0</v>
      </c>
      <c r="SF34" s="11"/>
      <c r="SG34" s="12">
        <f t="shared" si="344"/>
        <v>0</v>
      </c>
      <c r="SI34" s="1"/>
      <c r="SJ34" s="3"/>
      <c r="SK34" s="12">
        <f t="shared" si="82"/>
        <v>0</v>
      </c>
      <c r="SL34" s="11"/>
      <c r="SM34" s="12">
        <f t="shared" si="345"/>
        <v>0</v>
      </c>
      <c r="SO34" s="1"/>
      <c r="SP34" s="3"/>
      <c r="SQ34" s="12">
        <f t="shared" si="83"/>
        <v>0</v>
      </c>
      <c r="SR34" s="11"/>
      <c r="SS34" s="12">
        <f t="shared" si="346"/>
        <v>0</v>
      </c>
      <c r="SV34" s="1"/>
      <c r="SW34" s="3"/>
      <c r="SX34" s="12">
        <f t="shared" si="84"/>
        <v>0</v>
      </c>
      <c r="SY34" s="11"/>
      <c r="SZ34" s="12">
        <f t="shared" si="347"/>
        <v>0</v>
      </c>
      <c r="TB34" s="1"/>
      <c r="TC34" s="3"/>
      <c r="TD34" s="12">
        <f t="shared" si="85"/>
        <v>0</v>
      </c>
      <c r="TE34" s="11"/>
      <c r="TF34" s="12">
        <f t="shared" si="348"/>
        <v>0</v>
      </c>
      <c r="TH34" s="1"/>
      <c r="TI34" s="3"/>
      <c r="TJ34" s="12">
        <f t="shared" si="86"/>
        <v>0</v>
      </c>
      <c r="TK34" s="11"/>
      <c r="TL34" s="12">
        <f t="shared" si="349"/>
        <v>0</v>
      </c>
      <c r="TN34" s="1"/>
      <c r="TO34" s="3"/>
      <c r="TP34" s="12">
        <f t="shared" si="87"/>
        <v>0</v>
      </c>
      <c r="TQ34" s="11"/>
      <c r="TR34" s="12">
        <f t="shared" si="350"/>
        <v>0</v>
      </c>
      <c r="TT34" s="1"/>
      <c r="TU34" s="3"/>
      <c r="TV34" s="12">
        <f t="shared" si="88"/>
        <v>0</v>
      </c>
      <c r="TW34" s="11"/>
      <c r="TX34" s="12">
        <f t="shared" si="351"/>
        <v>0</v>
      </c>
      <c r="TZ34" s="1"/>
      <c r="UA34" s="3"/>
      <c r="UB34" s="12">
        <f t="shared" si="89"/>
        <v>0</v>
      </c>
      <c r="UC34" s="11"/>
      <c r="UD34" s="12">
        <f t="shared" si="352"/>
        <v>0</v>
      </c>
      <c r="UF34" s="1"/>
      <c r="UG34" s="3"/>
      <c r="UH34" s="12">
        <f t="shared" si="90"/>
        <v>0</v>
      </c>
      <c r="UI34" s="11"/>
      <c r="UJ34" s="12">
        <f t="shared" si="353"/>
        <v>0</v>
      </c>
      <c r="UL34" s="1"/>
      <c r="UM34" s="3"/>
      <c r="UN34" s="12">
        <f t="shared" si="91"/>
        <v>0</v>
      </c>
      <c r="UO34" s="11"/>
      <c r="UP34" s="12">
        <f t="shared" si="354"/>
        <v>0</v>
      </c>
      <c r="UR34" s="1"/>
      <c r="US34" s="3"/>
      <c r="UT34" s="12">
        <f t="shared" si="92"/>
        <v>0</v>
      </c>
      <c r="UU34" s="11"/>
      <c r="UV34" s="12">
        <f t="shared" si="355"/>
        <v>0</v>
      </c>
      <c r="UX34" s="1"/>
      <c r="UY34" s="3"/>
      <c r="UZ34" s="12">
        <f t="shared" si="93"/>
        <v>0</v>
      </c>
      <c r="VA34" s="11"/>
      <c r="VB34" s="12">
        <f t="shared" si="356"/>
        <v>0</v>
      </c>
      <c r="VE34" s="1"/>
      <c r="VF34" s="3"/>
      <c r="VG34" s="12">
        <f t="shared" si="94"/>
        <v>0</v>
      </c>
      <c r="VH34" s="11"/>
      <c r="VI34" s="12">
        <f t="shared" si="357"/>
        <v>0</v>
      </c>
      <c r="VK34" s="1"/>
      <c r="VL34" s="3"/>
      <c r="VM34" s="12">
        <f t="shared" si="95"/>
        <v>0</v>
      </c>
      <c r="VN34" s="11"/>
      <c r="VO34" s="12">
        <f t="shared" si="358"/>
        <v>0</v>
      </c>
      <c r="VQ34" s="1"/>
      <c r="VR34" s="3"/>
      <c r="VS34" s="12">
        <f t="shared" si="96"/>
        <v>0</v>
      </c>
      <c r="VT34" s="11"/>
      <c r="VU34" s="12">
        <f t="shared" si="359"/>
        <v>0</v>
      </c>
      <c r="VW34" s="1"/>
      <c r="VX34" s="3"/>
      <c r="VY34" s="12">
        <f t="shared" si="97"/>
        <v>0</v>
      </c>
      <c r="VZ34" s="11"/>
      <c r="WA34" s="12">
        <f t="shared" si="360"/>
        <v>0</v>
      </c>
      <c r="WC34" s="1"/>
      <c r="WD34" s="3"/>
      <c r="WE34" s="12">
        <f t="shared" si="98"/>
        <v>0</v>
      </c>
      <c r="WF34" s="11"/>
      <c r="WG34" s="12">
        <f t="shared" si="361"/>
        <v>0</v>
      </c>
      <c r="WI34" s="1"/>
      <c r="WJ34" s="3"/>
      <c r="WK34" s="12">
        <f t="shared" si="99"/>
        <v>0</v>
      </c>
      <c r="WL34" s="11"/>
      <c r="WM34" s="12">
        <f t="shared" si="362"/>
        <v>0</v>
      </c>
      <c r="WO34" s="1"/>
      <c r="WP34" s="3"/>
      <c r="WQ34" s="12">
        <f t="shared" si="100"/>
        <v>0</v>
      </c>
      <c r="WR34" s="11"/>
      <c r="WS34" s="12">
        <f t="shared" si="363"/>
        <v>0</v>
      </c>
      <c r="WU34" s="1"/>
      <c r="WV34" s="3"/>
      <c r="WW34" s="12">
        <f t="shared" si="101"/>
        <v>0</v>
      </c>
      <c r="WX34" s="11"/>
      <c r="WY34" s="12">
        <f t="shared" si="364"/>
        <v>0</v>
      </c>
      <c r="XA34" s="1"/>
      <c r="XB34" s="3"/>
      <c r="XC34" s="12">
        <f t="shared" si="102"/>
        <v>0</v>
      </c>
      <c r="XD34" s="11"/>
      <c r="XE34" s="12">
        <f t="shared" si="365"/>
        <v>0</v>
      </c>
      <c r="XG34" s="1"/>
      <c r="XH34" s="3"/>
      <c r="XI34" s="12">
        <f t="shared" si="103"/>
        <v>0</v>
      </c>
      <c r="XJ34" s="11"/>
      <c r="XK34" s="12">
        <f t="shared" si="366"/>
        <v>0</v>
      </c>
      <c r="XM34" s="1"/>
      <c r="XN34" s="3"/>
      <c r="XO34" s="12">
        <f t="shared" si="104"/>
        <v>0</v>
      </c>
      <c r="XP34" s="11"/>
      <c r="XQ34" s="12">
        <f t="shared" si="367"/>
        <v>0</v>
      </c>
      <c r="XS34" s="1"/>
      <c r="XT34" s="3"/>
      <c r="XU34" s="12">
        <f t="shared" si="105"/>
        <v>0</v>
      </c>
      <c r="XV34" s="11"/>
      <c r="XW34" s="12">
        <f t="shared" si="368"/>
        <v>0</v>
      </c>
      <c r="XY34" s="1"/>
      <c r="XZ34" s="3"/>
      <c r="YA34" s="12">
        <f t="shared" si="106"/>
        <v>0</v>
      </c>
      <c r="YB34" s="11"/>
      <c r="YC34" s="12">
        <f t="shared" si="369"/>
        <v>0</v>
      </c>
      <c r="YE34" s="1"/>
      <c r="YF34" s="3"/>
      <c r="YG34" s="12">
        <f t="shared" si="107"/>
        <v>0</v>
      </c>
      <c r="YH34" s="11"/>
      <c r="YI34" s="12">
        <f t="shared" si="370"/>
        <v>0</v>
      </c>
      <c r="YK34" s="1"/>
      <c r="YL34" s="3"/>
      <c r="YM34" s="12">
        <f t="shared" si="108"/>
        <v>0</v>
      </c>
      <c r="YN34" s="11"/>
      <c r="YO34" s="12">
        <f t="shared" si="371"/>
        <v>0</v>
      </c>
      <c r="YQ34" s="1"/>
      <c r="YR34" s="3"/>
      <c r="YS34" s="12">
        <f t="shared" si="109"/>
        <v>0</v>
      </c>
      <c r="YT34" s="11"/>
      <c r="YU34" s="12">
        <f t="shared" si="372"/>
        <v>0</v>
      </c>
      <c r="YW34" s="1"/>
      <c r="YX34" s="3"/>
      <c r="YY34" s="12">
        <f t="shared" si="110"/>
        <v>0</v>
      </c>
      <c r="YZ34" s="11"/>
      <c r="ZA34" s="12">
        <f t="shared" si="373"/>
        <v>0</v>
      </c>
      <c r="ZC34" s="1"/>
      <c r="ZD34" s="3"/>
      <c r="ZE34" s="12">
        <f t="shared" si="111"/>
        <v>0</v>
      </c>
      <c r="ZF34" s="11"/>
      <c r="ZG34" s="12">
        <f t="shared" si="374"/>
        <v>0</v>
      </c>
      <c r="ZI34" s="1"/>
      <c r="ZJ34" s="3"/>
      <c r="ZK34" s="12">
        <f t="shared" si="112"/>
        <v>0</v>
      </c>
      <c r="ZL34" s="11"/>
      <c r="ZM34" s="12">
        <f t="shared" si="375"/>
        <v>0</v>
      </c>
      <c r="ZO34" s="1"/>
      <c r="ZP34" s="3"/>
      <c r="ZQ34" s="12">
        <f t="shared" si="113"/>
        <v>0</v>
      </c>
      <c r="ZR34" s="11"/>
      <c r="ZS34" s="12">
        <f t="shared" si="376"/>
        <v>0</v>
      </c>
      <c r="ZU34" s="1"/>
      <c r="ZV34" s="3"/>
      <c r="ZW34" s="12">
        <f t="shared" si="114"/>
        <v>0</v>
      </c>
      <c r="ZX34" s="11"/>
      <c r="ZY34" s="12">
        <f t="shared" si="377"/>
        <v>0</v>
      </c>
      <c r="AAA34" s="1"/>
      <c r="AAB34" s="3"/>
      <c r="AAC34" s="12">
        <f t="shared" si="115"/>
        <v>0</v>
      </c>
      <c r="AAD34" s="11"/>
      <c r="AAE34" s="12">
        <f t="shared" si="378"/>
        <v>0</v>
      </c>
      <c r="AAG34" s="1"/>
      <c r="AAH34" s="3"/>
      <c r="AAI34" s="12">
        <f t="shared" si="116"/>
        <v>0</v>
      </c>
      <c r="AAJ34" s="11"/>
      <c r="AAK34" s="12">
        <f t="shared" si="379"/>
        <v>0</v>
      </c>
      <c r="AAM34" s="1"/>
      <c r="AAN34" s="3"/>
      <c r="AAO34" s="12">
        <f t="shared" si="117"/>
        <v>0</v>
      </c>
      <c r="AAP34" s="11"/>
      <c r="AAQ34" s="12">
        <f t="shared" si="380"/>
        <v>0</v>
      </c>
      <c r="AAS34" s="1"/>
      <c r="AAT34" s="3"/>
      <c r="AAU34" s="12">
        <f t="shared" si="118"/>
        <v>0</v>
      </c>
      <c r="AAV34" s="11"/>
      <c r="AAW34" s="12">
        <f t="shared" si="381"/>
        <v>0</v>
      </c>
      <c r="AAY34" s="1"/>
      <c r="AAZ34" s="3"/>
      <c r="ABA34" s="12">
        <f t="shared" si="119"/>
        <v>0</v>
      </c>
      <c r="ABB34" s="11"/>
      <c r="ABC34" s="12">
        <f t="shared" si="382"/>
        <v>0</v>
      </c>
      <c r="ABE34" s="1"/>
      <c r="ABF34" s="3"/>
      <c r="ABG34" s="12">
        <f t="shared" si="120"/>
        <v>0</v>
      </c>
      <c r="ABH34" s="11"/>
      <c r="ABI34" s="12">
        <f t="shared" si="383"/>
        <v>0</v>
      </c>
      <c r="ABK34" s="1"/>
      <c r="ABL34" s="3"/>
      <c r="ABM34" s="12">
        <f t="shared" si="121"/>
        <v>0</v>
      </c>
      <c r="ABN34" s="11"/>
      <c r="ABO34" s="12">
        <f t="shared" si="384"/>
        <v>0</v>
      </c>
      <c r="ABQ34" s="1"/>
      <c r="ABR34" s="3"/>
      <c r="ABS34" s="12">
        <f t="shared" si="122"/>
        <v>0</v>
      </c>
      <c r="ABT34" s="11"/>
      <c r="ABU34" s="12">
        <f t="shared" si="385"/>
        <v>0</v>
      </c>
      <c r="ABW34" s="1"/>
      <c r="ABX34" s="3"/>
      <c r="ABY34" s="12">
        <f t="shared" si="123"/>
        <v>0</v>
      </c>
      <c r="ABZ34" s="11"/>
      <c r="ACA34" s="12">
        <f t="shared" si="386"/>
        <v>0</v>
      </c>
      <c r="ACC34" s="1"/>
      <c r="ACD34" s="3"/>
      <c r="ACE34" s="12">
        <f t="shared" si="124"/>
        <v>0</v>
      </c>
      <c r="ACF34" s="11"/>
      <c r="ACG34" s="12">
        <f t="shared" si="387"/>
        <v>0</v>
      </c>
      <c r="ACI34" s="1"/>
      <c r="ACJ34" s="3"/>
      <c r="ACK34" s="12">
        <f t="shared" si="125"/>
        <v>0</v>
      </c>
      <c r="ACL34" s="11"/>
      <c r="ACM34" s="12">
        <f t="shared" si="388"/>
        <v>0</v>
      </c>
      <c r="ACO34" s="1"/>
      <c r="ACP34" s="3"/>
      <c r="ACQ34" s="12">
        <f t="shared" si="126"/>
        <v>0</v>
      </c>
      <c r="ACR34" s="11"/>
      <c r="ACS34" s="12">
        <f t="shared" si="389"/>
        <v>0</v>
      </c>
      <c r="ACU34" s="1"/>
      <c r="ACV34" s="3"/>
      <c r="ACW34" s="12">
        <f t="shared" si="127"/>
        <v>0</v>
      </c>
      <c r="ACX34" s="11"/>
      <c r="ACY34" s="12">
        <f t="shared" si="390"/>
        <v>0</v>
      </c>
      <c r="ADA34" s="1"/>
      <c r="ADB34" s="3"/>
      <c r="ADC34" s="12">
        <f t="shared" si="128"/>
        <v>0</v>
      </c>
      <c r="ADD34" s="11"/>
      <c r="ADE34" s="12">
        <f t="shared" si="391"/>
        <v>0</v>
      </c>
      <c r="ADG34" s="1"/>
      <c r="ADH34" s="3"/>
      <c r="ADI34" s="12">
        <f t="shared" si="129"/>
        <v>0</v>
      </c>
      <c r="ADJ34" s="11"/>
      <c r="ADK34" s="12">
        <f t="shared" si="392"/>
        <v>0</v>
      </c>
    </row>
    <row r="35" spans="1:791" x14ac:dyDescent="0.25">
      <c r="D35" s="4"/>
      <c r="E35" s="2"/>
      <c r="F35" s="4"/>
      <c r="J35" s="4"/>
      <c r="K35" s="2"/>
      <c r="L35" s="4"/>
      <c r="P35" s="4"/>
      <c r="Q35" s="2"/>
      <c r="R35" s="4"/>
      <c r="V35" s="4"/>
      <c r="W35" s="2"/>
      <c r="X35" s="4"/>
      <c r="AB35" s="4"/>
      <c r="AC35" s="2"/>
      <c r="AD35" s="4"/>
      <c r="AH35" s="4"/>
      <c r="AI35" s="2"/>
      <c r="AJ35" s="4"/>
      <c r="AN35" s="4"/>
      <c r="AO35" s="2"/>
      <c r="AP35" s="4"/>
      <c r="AT35" s="4"/>
      <c r="AU35" s="2"/>
      <c r="AV35" s="4"/>
      <c r="AZ35" s="4"/>
      <c r="BA35" s="2"/>
      <c r="BB35" s="4"/>
      <c r="BF35" s="4"/>
      <c r="BG35" s="2"/>
      <c r="BH35" s="4"/>
      <c r="BL35" s="4"/>
      <c r="BM35" s="2"/>
      <c r="BN35" s="4"/>
      <c r="BR35" s="4"/>
      <c r="BS35" s="2"/>
      <c r="BT35" s="4"/>
      <c r="BX35" s="4"/>
      <c r="BY35" s="2"/>
      <c r="BZ35" s="4"/>
      <c r="CD35" s="4"/>
      <c r="CE35" s="2"/>
      <c r="CF35" s="4"/>
      <c r="CJ35" s="4"/>
      <c r="CK35" s="2"/>
      <c r="CL35" s="4"/>
      <c r="CP35" s="4"/>
      <c r="CQ35" s="2"/>
      <c r="CR35" s="4"/>
      <c r="CV35" s="4"/>
      <c r="CW35" s="2"/>
      <c r="CX35" s="4"/>
      <c r="DB35" s="4"/>
      <c r="DC35" s="2"/>
      <c r="DD35" s="4"/>
      <c r="DH35" s="4"/>
      <c r="DI35" s="2"/>
      <c r="DJ35" s="4"/>
      <c r="DN35" s="4"/>
      <c r="DO35" s="2"/>
      <c r="DP35" s="4"/>
      <c r="DT35" s="4"/>
      <c r="DU35" s="2"/>
      <c r="DV35" s="4"/>
      <c r="DZ35" s="4"/>
      <c r="EA35" s="2"/>
      <c r="EB35" s="4"/>
      <c r="EG35" s="4"/>
      <c r="EH35" s="2"/>
      <c r="EI35" s="4"/>
      <c r="EM35" s="4"/>
      <c r="EN35" s="2"/>
      <c r="EO35" s="4"/>
      <c r="ES35" s="4"/>
      <c r="ET35" s="2"/>
      <c r="EU35" s="4"/>
      <c r="EY35" s="4"/>
      <c r="EZ35" s="2"/>
      <c r="FA35" s="4"/>
      <c r="FE35" s="4"/>
      <c r="FF35" s="2"/>
      <c r="FG35" s="4"/>
      <c r="FK35" s="4"/>
      <c r="FL35" s="2"/>
      <c r="FM35" s="4"/>
      <c r="FQ35" s="4"/>
      <c r="FR35" s="2"/>
      <c r="FS35" s="4"/>
      <c r="FW35" s="4"/>
      <c r="FX35" s="2"/>
      <c r="FY35" s="4"/>
      <c r="GC35" s="4"/>
      <c r="GD35" s="2"/>
      <c r="GE35" s="4"/>
      <c r="GI35" s="4"/>
      <c r="GJ35" s="2"/>
      <c r="GK35" s="4"/>
      <c r="GO35" s="4"/>
      <c r="GP35" s="2"/>
      <c r="GQ35" s="4"/>
      <c r="GU35" s="4"/>
      <c r="GV35" s="2"/>
      <c r="GW35" s="4"/>
      <c r="HA35" s="4"/>
      <c r="HB35" s="2"/>
      <c r="HC35" s="4"/>
      <c r="HG35" s="4"/>
      <c r="HH35" s="2"/>
      <c r="HI35" s="4"/>
      <c r="HM35" s="4"/>
      <c r="HN35" s="2"/>
      <c r="HO35" s="4"/>
      <c r="HS35" s="4"/>
      <c r="HT35" s="2"/>
      <c r="HU35" s="4"/>
      <c r="HY35" s="4"/>
      <c r="HZ35" s="2"/>
      <c r="IA35" s="4"/>
      <c r="IE35" s="4"/>
      <c r="IF35" s="2"/>
      <c r="IG35" s="4"/>
      <c r="IK35" s="4"/>
      <c r="IL35" s="2"/>
      <c r="IM35" s="4"/>
      <c r="IQ35" s="4"/>
      <c r="IR35" s="2"/>
      <c r="IS35" s="4"/>
      <c r="IW35" s="4"/>
      <c r="IX35" s="2"/>
      <c r="IY35" s="4"/>
      <c r="JC35" s="4"/>
      <c r="JD35" s="2"/>
      <c r="JE35" s="4"/>
      <c r="JI35" s="4"/>
      <c r="JJ35" s="2"/>
      <c r="JK35" s="4"/>
      <c r="JO35" s="4"/>
      <c r="JP35" s="2"/>
      <c r="JQ35" s="4"/>
      <c r="JU35" s="4"/>
      <c r="JV35" s="2"/>
      <c r="JW35" s="4"/>
      <c r="KA35" s="4"/>
      <c r="KB35" s="2"/>
      <c r="KC35" s="4"/>
      <c r="KG35" s="4"/>
      <c r="KH35" s="2"/>
      <c r="KI35" s="4"/>
      <c r="KN35" s="4"/>
      <c r="KO35" s="2"/>
      <c r="KP35" s="4"/>
      <c r="KT35" s="117"/>
      <c r="KU35" s="2"/>
      <c r="KV35" s="4"/>
      <c r="KZ35" s="4"/>
      <c r="LA35" s="2"/>
      <c r="LB35" s="4"/>
      <c r="LF35" s="4"/>
      <c r="LG35" s="2"/>
      <c r="LH35" s="4"/>
      <c r="LL35" s="4"/>
      <c r="LM35" s="2"/>
      <c r="LN35" s="4"/>
      <c r="LR35" s="4"/>
      <c r="LS35" s="2"/>
      <c r="LT35" s="4"/>
      <c r="LX35" s="4"/>
      <c r="LY35" s="2"/>
      <c r="LZ35" s="4"/>
      <c r="MD35" s="4"/>
      <c r="ME35" s="2"/>
      <c r="MF35" s="4"/>
      <c r="MJ35" s="4"/>
      <c r="MK35" s="2"/>
      <c r="ML35" s="4"/>
      <c r="MQ35" s="4"/>
      <c r="MR35" s="2"/>
      <c r="MS35" s="4"/>
      <c r="MW35" s="4"/>
      <c r="MX35" s="2"/>
      <c r="MY35" s="4"/>
      <c r="NC35" s="4"/>
      <c r="ND35" s="2"/>
      <c r="NE35" s="4"/>
      <c r="NI35" s="4"/>
      <c r="NJ35" s="2"/>
      <c r="NK35" s="4"/>
      <c r="NO35" s="4"/>
      <c r="NP35" s="2"/>
      <c r="NQ35" s="4"/>
      <c r="NU35" s="4"/>
      <c r="NV35" s="2"/>
      <c r="NW35" s="4"/>
      <c r="OA35" s="4"/>
      <c r="OB35" s="2"/>
      <c r="OC35" s="4"/>
      <c r="OG35" s="4"/>
      <c r="OH35" s="2"/>
      <c r="OI35" s="4"/>
      <c r="OM35" s="4"/>
      <c r="ON35" s="2"/>
      <c r="OO35" s="4"/>
      <c r="OS35" s="4"/>
      <c r="OT35" s="2"/>
      <c r="OU35" s="4"/>
      <c r="OY35" s="4"/>
      <c r="OZ35" s="2"/>
      <c r="PA35" s="4"/>
      <c r="PE35" s="4"/>
      <c r="PF35" s="2"/>
      <c r="PG35" s="4"/>
      <c r="PK35" s="4"/>
      <c r="PL35" s="2"/>
      <c r="PM35" s="4"/>
      <c r="PQ35" s="4"/>
      <c r="PR35" s="2"/>
      <c r="PS35" s="4"/>
      <c r="PW35" s="4"/>
      <c r="PX35" s="2"/>
      <c r="PY35" s="4"/>
      <c r="QC35" s="4"/>
      <c r="QD35" s="2"/>
      <c r="QE35" s="4"/>
      <c r="QI35" s="4"/>
      <c r="QJ35" s="2"/>
      <c r="QK35" s="4"/>
      <c r="QO35" s="4"/>
      <c r="QP35" s="2"/>
      <c r="QQ35" s="4"/>
      <c r="QU35" s="4"/>
      <c r="QV35" s="2"/>
      <c r="QW35" s="4"/>
      <c r="RA35" s="4"/>
      <c r="RB35" s="2"/>
      <c r="RC35" s="4"/>
      <c r="RG35" s="4"/>
      <c r="RH35" s="2"/>
      <c r="RI35" s="4"/>
      <c r="RM35" s="4"/>
      <c r="RN35" s="2"/>
      <c r="RO35" s="4"/>
      <c r="RS35" s="4"/>
      <c r="RT35" s="2"/>
      <c r="RU35" s="4"/>
      <c r="RY35" s="4"/>
      <c r="RZ35" s="2"/>
      <c r="SA35" s="4"/>
      <c r="SE35" s="4"/>
      <c r="SF35" s="2"/>
      <c r="SG35" s="4"/>
      <c r="SK35" s="4"/>
      <c r="SL35" s="2"/>
      <c r="SM35" s="4"/>
      <c r="SQ35" s="4"/>
      <c r="SR35" s="2"/>
      <c r="SS35" s="4"/>
      <c r="SX35" s="4"/>
      <c r="SY35" s="2"/>
      <c r="SZ35" s="4"/>
      <c r="TD35" s="4"/>
      <c r="TE35" s="2"/>
      <c r="TF35" s="4"/>
      <c r="TJ35" s="4"/>
      <c r="TK35" s="2"/>
      <c r="TL35" s="4"/>
      <c r="TP35" s="4"/>
      <c r="TQ35" s="2"/>
      <c r="TR35" s="4"/>
      <c r="TV35" s="4"/>
      <c r="TW35" s="2"/>
      <c r="TX35" s="4"/>
      <c r="UB35" s="4"/>
      <c r="UC35" s="2"/>
      <c r="UD35" s="4"/>
      <c r="UH35" s="4"/>
      <c r="UI35" s="2"/>
      <c r="UJ35" s="4"/>
      <c r="UN35" s="4"/>
      <c r="UO35" s="2"/>
      <c r="UP35" s="4"/>
      <c r="UT35" s="4"/>
      <c r="UU35" s="2"/>
      <c r="UV35" s="4"/>
      <c r="UZ35" s="4"/>
      <c r="VA35" s="2"/>
      <c r="VB35" s="4"/>
      <c r="VG35" s="4"/>
      <c r="VH35" s="2"/>
      <c r="VI35" s="4"/>
      <c r="VM35" s="4"/>
      <c r="VN35" s="2"/>
      <c r="VO35" s="4"/>
      <c r="VS35" s="4"/>
      <c r="VT35" s="2"/>
      <c r="VU35" s="4"/>
      <c r="VY35" s="4"/>
      <c r="VZ35" s="2"/>
      <c r="WA35" s="4"/>
      <c r="WE35" s="4"/>
      <c r="WF35" s="2"/>
      <c r="WG35" s="4"/>
      <c r="WK35" s="4"/>
      <c r="WL35" s="2"/>
      <c r="WM35" s="4"/>
      <c r="WQ35" s="4"/>
      <c r="WR35" s="2"/>
      <c r="WS35" s="4"/>
      <c r="WW35" s="4"/>
      <c r="WX35" s="2"/>
      <c r="WY35" s="4"/>
      <c r="XC35" s="4"/>
      <c r="XD35" s="2"/>
      <c r="XE35" s="4"/>
      <c r="XI35" s="4"/>
      <c r="XJ35" s="2"/>
      <c r="XK35" s="4"/>
      <c r="XO35" s="4"/>
      <c r="XP35" s="2"/>
      <c r="XQ35" s="4"/>
      <c r="XU35" s="4"/>
      <c r="XV35" s="2"/>
      <c r="XW35" s="4"/>
      <c r="YA35" s="4"/>
      <c r="YB35" s="2"/>
      <c r="YC35" s="4"/>
      <c r="YG35" s="4"/>
      <c r="YH35" s="2"/>
      <c r="YI35" s="4"/>
      <c r="YM35" s="4"/>
      <c r="YN35" s="2"/>
      <c r="YO35" s="4"/>
      <c r="YS35" s="4"/>
      <c r="YT35" s="2"/>
      <c r="YU35" s="4"/>
      <c r="YY35" s="4"/>
      <c r="YZ35" s="2"/>
      <c r="ZA35" s="4"/>
      <c r="ZE35" s="4"/>
      <c r="ZF35" s="2"/>
      <c r="ZG35" s="4"/>
      <c r="ZK35" s="4"/>
      <c r="ZL35" s="2"/>
      <c r="ZM35" s="4"/>
      <c r="ZQ35" s="4"/>
      <c r="ZR35" s="2"/>
      <c r="ZS35" s="4"/>
      <c r="ZW35" s="4"/>
      <c r="ZX35" s="2"/>
      <c r="ZY35" s="4"/>
      <c r="AAC35" s="4"/>
      <c r="AAD35" s="2"/>
      <c r="AAE35" s="4"/>
      <c r="AAI35" s="4"/>
      <c r="AAJ35" s="2"/>
      <c r="AAK35" s="4"/>
      <c r="AAO35" s="4"/>
      <c r="AAP35" s="2"/>
      <c r="AAQ35" s="4"/>
      <c r="AAU35" s="4"/>
      <c r="AAV35" s="2"/>
      <c r="AAW35" s="4"/>
      <c r="ABA35" s="4"/>
      <c r="ABB35" s="2"/>
      <c r="ABC35" s="4"/>
      <c r="ABG35" s="4"/>
      <c r="ABH35" s="2"/>
      <c r="ABI35" s="4"/>
      <c r="ABM35" s="4"/>
      <c r="ABN35" s="2"/>
      <c r="ABO35" s="4"/>
      <c r="ABS35" s="4"/>
      <c r="ABT35" s="2"/>
      <c r="ABU35" s="4"/>
      <c r="ABY35" s="4"/>
      <c r="ABZ35" s="2"/>
      <c r="ACA35" s="4"/>
      <c r="ACE35" s="4"/>
      <c r="ACF35" s="2"/>
      <c r="ACG35" s="4"/>
      <c r="ACK35" s="4"/>
      <c r="ACL35" s="2"/>
      <c r="ACM35" s="4"/>
      <c r="ACQ35" s="4"/>
      <c r="ACR35" s="2"/>
      <c r="ACS35" s="4"/>
      <c r="ACW35" s="4"/>
      <c r="ACX35" s="2"/>
      <c r="ACY35" s="4"/>
      <c r="ADC35" s="4"/>
      <c r="ADD35" s="2"/>
      <c r="ADE35" s="4"/>
      <c r="ADI35" s="4"/>
      <c r="ADJ35" s="2"/>
      <c r="ADK35" s="4"/>
    </row>
    <row r="36" spans="1:791" x14ac:dyDescent="0.25">
      <c r="D36" s="4"/>
      <c r="E36" s="2"/>
      <c r="F36" s="4"/>
      <c r="J36" s="4"/>
      <c r="K36" s="2"/>
      <c r="L36" s="4"/>
      <c r="P36" s="4"/>
      <c r="Q36" s="2"/>
      <c r="R36" s="4"/>
      <c r="V36" s="4"/>
      <c r="W36" s="2"/>
      <c r="X36" s="4"/>
      <c r="AB36" s="4"/>
      <c r="AC36" s="2"/>
      <c r="AD36" s="4"/>
      <c r="AH36" s="4"/>
      <c r="AI36" s="2"/>
      <c r="AJ36" s="4"/>
      <c r="AN36" s="4"/>
      <c r="AO36" s="2"/>
      <c r="AP36" s="4"/>
      <c r="AT36" s="4"/>
      <c r="AU36" s="2"/>
      <c r="AV36" s="4"/>
      <c r="AZ36" s="4"/>
      <c r="BA36" s="2"/>
      <c r="BB36" s="4"/>
      <c r="BF36" s="4"/>
      <c r="BG36" s="2"/>
      <c r="BH36" s="4"/>
      <c r="BL36" s="4"/>
      <c r="BM36" s="2"/>
      <c r="BN36" s="4"/>
      <c r="BR36" s="4"/>
      <c r="BS36" s="2"/>
      <c r="BT36" s="4"/>
      <c r="BX36" s="4"/>
      <c r="BY36" s="2"/>
      <c r="BZ36" s="4"/>
      <c r="CD36" s="4"/>
      <c r="CE36" s="2"/>
      <c r="CF36" s="4"/>
      <c r="CJ36" s="4"/>
      <c r="CK36" s="2"/>
      <c r="CL36" s="4"/>
      <c r="CP36" s="4"/>
      <c r="CQ36" s="2"/>
      <c r="CR36" s="4"/>
      <c r="CV36" s="4"/>
      <c r="CW36" s="2"/>
      <c r="CX36" s="4"/>
      <c r="DB36" s="4"/>
      <c r="DC36" s="2"/>
      <c r="DD36" s="4"/>
      <c r="DH36" s="4"/>
      <c r="DI36" s="2"/>
      <c r="DJ36" s="4"/>
      <c r="DN36" s="4"/>
      <c r="DO36" s="2"/>
      <c r="DP36" s="4"/>
      <c r="DT36" s="4"/>
      <c r="DU36" s="2"/>
      <c r="DV36" s="4"/>
      <c r="DZ36" s="4"/>
      <c r="EA36" s="2"/>
      <c r="EB36" s="4"/>
      <c r="EG36" s="4"/>
      <c r="EH36" s="2"/>
      <c r="EI36" s="4"/>
      <c r="EM36" s="4"/>
      <c r="EN36" s="2"/>
      <c r="EO36" s="4"/>
      <c r="ES36" s="4"/>
      <c r="ET36" s="2"/>
      <c r="EU36" s="4"/>
      <c r="EY36" s="4"/>
      <c r="EZ36" s="2"/>
      <c r="FA36" s="4"/>
      <c r="FE36" s="4"/>
      <c r="FF36" s="2"/>
      <c r="FG36" s="4"/>
      <c r="FK36" s="4"/>
      <c r="FL36" s="2"/>
      <c r="FM36" s="4"/>
      <c r="FQ36" s="4"/>
      <c r="FR36" s="2"/>
      <c r="FS36" s="4"/>
      <c r="FW36" s="4"/>
      <c r="FX36" s="2"/>
      <c r="FY36" s="4"/>
      <c r="GC36" s="4"/>
      <c r="GD36" s="2"/>
      <c r="GE36" s="4"/>
      <c r="GI36" s="4"/>
      <c r="GJ36" s="2"/>
      <c r="GK36" s="4"/>
      <c r="GO36" s="4"/>
      <c r="GP36" s="2"/>
      <c r="GQ36" s="4"/>
      <c r="GU36" s="4"/>
      <c r="GV36" s="2"/>
      <c r="GW36" s="4"/>
      <c r="HA36" s="4"/>
      <c r="HB36" s="2"/>
      <c r="HC36" s="4"/>
      <c r="HG36" s="4"/>
      <c r="HH36" s="2"/>
      <c r="HI36" s="4"/>
      <c r="HM36" s="4"/>
      <c r="HN36" s="2"/>
      <c r="HO36" s="4"/>
      <c r="HS36" s="4"/>
      <c r="HT36" s="2"/>
      <c r="HU36" s="4"/>
      <c r="HY36" s="4"/>
      <c r="HZ36" s="2"/>
      <c r="IA36" s="4"/>
      <c r="IE36" s="4"/>
      <c r="IF36" s="2"/>
      <c r="IG36" s="4"/>
      <c r="IK36" s="4"/>
      <c r="IL36" s="2"/>
      <c r="IM36" s="4"/>
      <c r="IQ36" s="4"/>
      <c r="IR36" s="2"/>
      <c r="IS36" s="4"/>
      <c r="IW36" s="4"/>
      <c r="IX36" s="2"/>
      <c r="IY36" s="4"/>
      <c r="JC36" s="4"/>
      <c r="JD36" s="2"/>
      <c r="JE36" s="4"/>
      <c r="JI36" s="4"/>
      <c r="JJ36" s="2"/>
      <c r="JK36" s="4"/>
      <c r="JO36" s="4"/>
      <c r="JP36" s="2"/>
      <c r="JQ36" s="4"/>
      <c r="JU36" s="4"/>
      <c r="JV36" s="2"/>
      <c r="JW36" s="4"/>
      <c r="KA36" s="4"/>
      <c r="KB36" s="2"/>
      <c r="KC36" s="4"/>
      <c r="KG36" s="4"/>
      <c r="KH36" s="2"/>
      <c r="KI36" s="4"/>
      <c r="KN36" s="4"/>
      <c r="KO36" s="2"/>
      <c r="KP36" s="4"/>
      <c r="KT36" s="4"/>
      <c r="KU36" s="2"/>
      <c r="KV36" s="4"/>
      <c r="KZ36" s="4"/>
      <c r="LA36" s="2"/>
      <c r="LB36" s="4"/>
      <c r="LF36" s="4"/>
      <c r="LG36" s="2"/>
      <c r="LH36" s="4"/>
      <c r="LL36" s="4"/>
      <c r="LM36" s="2"/>
      <c r="LN36" s="4"/>
      <c r="LR36" s="4"/>
      <c r="LS36" s="2"/>
      <c r="LT36" s="4"/>
      <c r="LX36" s="4"/>
      <c r="LY36" s="2"/>
      <c r="LZ36" s="4"/>
      <c r="MD36" s="4"/>
      <c r="ME36" s="2"/>
      <c r="MF36" s="4"/>
      <c r="MJ36" s="4"/>
      <c r="MK36" s="2"/>
      <c r="ML36" s="4"/>
      <c r="MQ36" s="4"/>
      <c r="MR36" s="2"/>
      <c r="MS36" s="4"/>
      <c r="MW36" s="4"/>
      <c r="MX36" s="2"/>
      <c r="MY36" s="4"/>
      <c r="NC36" s="4"/>
      <c r="ND36" s="2"/>
      <c r="NE36" s="4"/>
      <c r="NI36" s="4"/>
      <c r="NJ36" s="2"/>
      <c r="NK36" s="4"/>
      <c r="NO36" s="4"/>
      <c r="NP36" s="2"/>
      <c r="NQ36" s="4"/>
      <c r="NU36" s="4"/>
      <c r="NV36" s="2"/>
      <c r="NW36" s="4"/>
      <c r="OA36" s="4"/>
      <c r="OB36" s="2"/>
      <c r="OC36" s="4"/>
      <c r="OG36" s="4"/>
      <c r="OH36" s="2"/>
      <c r="OI36" s="4"/>
      <c r="OM36" s="4"/>
      <c r="ON36" s="2"/>
      <c r="OO36" s="4"/>
      <c r="OS36" s="4"/>
      <c r="OT36" s="2"/>
      <c r="OU36" s="4"/>
      <c r="OY36" s="4"/>
      <c r="OZ36" s="2"/>
      <c r="PA36" s="4"/>
      <c r="PE36" s="4"/>
      <c r="PF36" s="2"/>
      <c r="PG36" s="4"/>
      <c r="PK36" s="4"/>
      <c r="PL36" s="2"/>
      <c r="PM36" s="4"/>
      <c r="PQ36" s="4"/>
      <c r="PR36" s="2"/>
      <c r="PS36" s="4"/>
      <c r="PW36" s="4"/>
      <c r="PX36" s="2"/>
      <c r="PY36" s="4"/>
      <c r="QC36" s="4"/>
      <c r="QD36" s="2"/>
      <c r="QE36" s="4"/>
      <c r="QI36" s="4"/>
      <c r="QJ36" s="2"/>
      <c r="QK36" s="4"/>
      <c r="QO36" s="4"/>
      <c r="QP36" s="2"/>
      <c r="QQ36" s="4"/>
      <c r="QU36" s="4"/>
      <c r="QV36" s="2"/>
      <c r="QW36" s="4"/>
      <c r="RA36" s="4"/>
      <c r="RB36" s="2"/>
      <c r="RC36" s="4"/>
      <c r="RG36" s="4"/>
      <c r="RH36" s="2"/>
      <c r="RI36" s="4"/>
      <c r="RM36" s="4"/>
      <c r="RN36" s="2"/>
      <c r="RO36" s="4"/>
      <c r="RS36" s="4"/>
      <c r="RT36" s="2"/>
      <c r="RU36" s="4"/>
      <c r="RY36" s="4"/>
      <c r="RZ36" s="2"/>
      <c r="SA36" s="4"/>
      <c r="SE36" s="4"/>
      <c r="SF36" s="2"/>
      <c r="SG36" s="4"/>
      <c r="SK36" s="4"/>
      <c r="SL36" s="2"/>
      <c r="SM36" s="4"/>
      <c r="SQ36" s="4"/>
      <c r="SR36" s="2"/>
      <c r="SS36" s="4"/>
      <c r="SX36" s="4"/>
      <c r="SY36" s="2"/>
      <c r="SZ36" s="4"/>
      <c r="TD36" s="4"/>
      <c r="TE36" s="2"/>
      <c r="TF36" s="4"/>
      <c r="TJ36" s="4"/>
      <c r="TK36" s="2"/>
      <c r="TL36" s="4"/>
      <c r="TP36" s="4"/>
      <c r="TQ36" s="2"/>
      <c r="TR36" s="4"/>
      <c r="TV36" s="4"/>
      <c r="TW36" s="2"/>
      <c r="TX36" s="4"/>
      <c r="UB36" s="4"/>
      <c r="UC36" s="2"/>
      <c r="UD36" s="4"/>
      <c r="UH36" s="4"/>
      <c r="UI36" s="2"/>
      <c r="UJ36" s="4"/>
      <c r="UN36" s="4"/>
      <c r="UO36" s="2"/>
      <c r="UP36" s="4"/>
      <c r="UT36" s="4"/>
      <c r="UU36" s="2"/>
      <c r="UV36" s="4"/>
      <c r="UZ36" s="4"/>
      <c r="VA36" s="2"/>
      <c r="VB36" s="4"/>
      <c r="VG36" s="4"/>
      <c r="VH36" s="2"/>
      <c r="VI36" s="4"/>
      <c r="VM36" s="4"/>
      <c r="VN36" s="2"/>
      <c r="VO36" s="4"/>
      <c r="VS36" s="4"/>
      <c r="VT36" s="2"/>
      <c r="VU36" s="4"/>
      <c r="VY36" s="4"/>
      <c r="VZ36" s="2"/>
      <c r="WA36" s="4"/>
      <c r="WE36" s="4"/>
      <c r="WF36" s="2"/>
      <c r="WG36" s="4"/>
      <c r="WK36" s="4"/>
      <c r="WL36" s="2"/>
      <c r="WM36" s="4"/>
      <c r="WQ36" s="4"/>
      <c r="WR36" s="2"/>
      <c r="WS36" s="4"/>
      <c r="WW36" s="4"/>
      <c r="WX36" s="2"/>
      <c r="WY36" s="4"/>
      <c r="XC36" s="4"/>
      <c r="XD36" s="2"/>
      <c r="XE36" s="4"/>
      <c r="XI36" s="4"/>
      <c r="XJ36" s="2"/>
      <c r="XK36" s="4"/>
      <c r="XO36" s="4"/>
      <c r="XP36" s="2"/>
      <c r="XQ36" s="4"/>
      <c r="XU36" s="4"/>
      <c r="XV36" s="2"/>
      <c r="XW36" s="4"/>
      <c r="YA36" s="4"/>
      <c r="YB36" s="2"/>
      <c r="YC36" s="4"/>
      <c r="YG36" s="4"/>
      <c r="YH36" s="2"/>
      <c r="YI36" s="4"/>
      <c r="YM36" s="4"/>
      <c r="YN36" s="2"/>
      <c r="YO36" s="4"/>
      <c r="YS36" s="4"/>
      <c r="YT36" s="2"/>
      <c r="YU36" s="4"/>
      <c r="YY36" s="4"/>
      <c r="YZ36" s="2"/>
      <c r="ZA36" s="4"/>
      <c r="ZE36" s="4"/>
      <c r="ZF36" s="2"/>
      <c r="ZG36" s="4"/>
      <c r="ZK36" s="4"/>
      <c r="ZL36" s="2"/>
      <c r="ZM36" s="4"/>
      <c r="ZQ36" s="4"/>
      <c r="ZR36" s="2"/>
      <c r="ZS36" s="4"/>
      <c r="ZW36" s="4"/>
      <c r="ZX36" s="2"/>
      <c r="ZY36" s="4"/>
      <c r="AAC36" s="4"/>
      <c r="AAD36" s="2"/>
      <c r="AAE36" s="4"/>
      <c r="AAI36" s="4"/>
      <c r="AAJ36" s="2"/>
      <c r="AAK36" s="4"/>
      <c r="AAO36" s="4"/>
      <c r="AAP36" s="2"/>
      <c r="AAQ36" s="4"/>
      <c r="AAU36" s="4"/>
      <c r="AAV36" s="2"/>
      <c r="AAW36" s="4"/>
      <c r="ABA36" s="4"/>
      <c r="ABB36" s="2"/>
      <c r="ABC36" s="4"/>
      <c r="ABG36" s="4"/>
      <c r="ABH36" s="2"/>
      <c r="ABI36" s="4"/>
      <c r="ABM36" s="4"/>
      <c r="ABN36" s="2"/>
      <c r="ABO36" s="4"/>
      <c r="ABS36" s="4"/>
      <c r="ABT36" s="2"/>
      <c r="ABU36" s="4"/>
      <c r="ABY36" s="4"/>
      <c r="ABZ36" s="2"/>
      <c r="ACA36" s="4"/>
      <c r="ACE36" s="4"/>
      <c r="ACF36" s="2"/>
      <c r="ACG36" s="4"/>
      <c r="ACK36" s="4"/>
      <c r="ACL36" s="2"/>
      <c r="ACM36" s="4"/>
      <c r="ACQ36" s="4"/>
      <c r="ACR36" s="2"/>
      <c r="ACS36" s="4"/>
      <c r="ACW36" s="4"/>
      <c r="ACX36" s="2"/>
      <c r="ACY36" s="4"/>
      <c r="ADC36" s="4"/>
      <c r="ADD36" s="2"/>
      <c r="ADE36" s="4"/>
      <c r="ADI36" s="4"/>
      <c r="ADJ36" s="2"/>
      <c r="ADK36" s="4"/>
    </row>
    <row r="37" spans="1:791" x14ac:dyDescent="0.25">
      <c r="B37" s="5"/>
      <c r="C37" s="6" t="s">
        <v>2</v>
      </c>
      <c r="D37" s="26">
        <f>SUM(D5:D36)</f>
        <v>438900</v>
      </c>
      <c r="E37" s="7" t="s">
        <v>6</v>
      </c>
      <c r="F37" s="16">
        <f>SUM(F5:F34)</f>
        <v>0</v>
      </c>
      <c r="H37" s="5"/>
      <c r="I37" s="6" t="s">
        <v>2</v>
      </c>
      <c r="J37" s="26">
        <f>SUM(J5:J36)</f>
        <v>64150</v>
      </c>
      <c r="K37" s="7" t="s">
        <v>6</v>
      </c>
      <c r="L37" s="16">
        <f>SUM(L5:L34)</f>
        <v>0</v>
      </c>
      <c r="N37" s="5"/>
      <c r="O37" s="6" t="s">
        <v>2</v>
      </c>
      <c r="P37" s="26">
        <f>SUM(P5:P36)</f>
        <v>379700</v>
      </c>
      <c r="Q37" s="7" t="s">
        <v>6</v>
      </c>
      <c r="R37" s="16">
        <f>SUM(R5:R34)</f>
        <v>0</v>
      </c>
      <c r="T37" s="5"/>
      <c r="U37" s="6" t="s">
        <v>2</v>
      </c>
      <c r="V37" s="26">
        <f>SUM(V5:V36)</f>
        <v>406250</v>
      </c>
      <c r="W37" s="7" t="s">
        <v>6</v>
      </c>
      <c r="X37" s="16">
        <f>SUM(X5:X34)</f>
        <v>0</v>
      </c>
      <c r="Z37" s="5"/>
      <c r="AA37" s="6" t="s">
        <v>2</v>
      </c>
      <c r="AB37" s="26">
        <f>SUM(AB5:AB36)</f>
        <v>143150</v>
      </c>
      <c r="AC37" s="7" t="s">
        <v>6</v>
      </c>
      <c r="AD37" s="16">
        <f>SUM(AD5:AD34)</f>
        <v>0</v>
      </c>
      <c r="AF37" s="5"/>
      <c r="AG37" s="6" t="s">
        <v>2</v>
      </c>
      <c r="AH37" s="26">
        <f>SUM(AH5:AH36)</f>
        <v>51050</v>
      </c>
      <c r="AI37" s="7" t="s">
        <v>6</v>
      </c>
      <c r="AJ37" s="16">
        <f>SUM(AJ5:AJ34)</f>
        <v>0</v>
      </c>
      <c r="AL37" s="5"/>
      <c r="AM37" s="6" t="s">
        <v>2</v>
      </c>
      <c r="AN37" s="26">
        <f>SUM(AN5:AN36)</f>
        <v>174016</v>
      </c>
      <c r="AO37" s="7" t="s">
        <v>6</v>
      </c>
      <c r="AP37" s="16">
        <f>SUM(AP5:AP34)</f>
        <v>2083.54</v>
      </c>
      <c r="AR37" s="5"/>
      <c r="AS37" s="6" t="s">
        <v>2</v>
      </c>
      <c r="AT37" s="26">
        <f>SUM(AT5:AT36)</f>
        <v>24000</v>
      </c>
      <c r="AU37" s="7" t="s">
        <v>6</v>
      </c>
      <c r="AV37" s="16">
        <f>SUM(AV5:AV34)</f>
        <v>0</v>
      </c>
      <c r="AX37" s="5"/>
      <c r="AY37" s="6" t="s">
        <v>2</v>
      </c>
      <c r="AZ37" s="26">
        <f>SUM(AZ5:AZ36)</f>
        <v>118350</v>
      </c>
      <c r="BA37" s="7" t="s">
        <v>6</v>
      </c>
      <c r="BB37" s="16">
        <f>SUM(BB5:BB34)</f>
        <v>0</v>
      </c>
      <c r="BD37" s="5"/>
      <c r="BE37" s="6" t="s">
        <v>2</v>
      </c>
      <c r="BF37" s="26">
        <f>SUM(BF5:BF36)</f>
        <v>94150</v>
      </c>
      <c r="BG37" s="7" t="s">
        <v>6</v>
      </c>
      <c r="BH37" s="16">
        <f>SUM(BH5:BH34)</f>
        <v>0</v>
      </c>
      <c r="BJ37" s="5"/>
      <c r="BK37" s="6" t="s">
        <v>2</v>
      </c>
      <c r="BL37" s="26">
        <f>SUM(BL5:BL36)</f>
        <v>81150</v>
      </c>
      <c r="BM37" s="7" t="s">
        <v>6</v>
      </c>
      <c r="BN37" s="16">
        <f>SUM(BN5:BN34)</f>
        <v>0</v>
      </c>
      <c r="BP37" s="5"/>
      <c r="BQ37" s="6" t="s">
        <v>2</v>
      </c>
      <c r="BR37" s="26">
        <f>SUM(BR5:BR36)</f>
        <v>172200</v>
      </c>
      <c r="BS37" s="7" t="s">
        <v>6</v>
      </c>
      <c r="BT37" s="16">
        <f>SUM(BT5:BT36)</f>
        <v>0</v>
      </c>
      <c r="BU37" s="25"/>
      <c r="BV37" s="5"/>
      <c r="BW37" s="6" t="s">
        <v>2</v>
      </c>
      <c r="BX37" s="26">
        <f>SUM(BX5:BX36)</f>
        <v>42650</v>
      </c>
      <c r="BY37" s="7" t="s">
        <v>6</v>
      </c>
      <c r="BZ37" s="16">
        <f>SUM(BZ5:BZ34)</f>
        <v>0</v>
      </c>
      <c r="CB37" s="5"/>
      <c r="CC37" s="6" t="s">
        <v>2</v>
      </c>
      <c r="CD37" s="26">
        <f>SUM(CD5:CD36)</f>
        <v>176000</v>
      </c>
      <c r="CE37" s="7" t="s">
        <v>6</v>
      </c>
      <c r="CF37" s="16">
        <f>SUM(CF5:CF34)</f>
        <v>0</v>
      </c>
      <c r="CH37" s="5"/>
      <c r="CI37" s="6" t="s">
        <v>2</v>
      </c>
      <c r="CJ37" s="26">
        <f>SUM(CJ5:CJ36)</f>
        <v>25900</v>
      </c>
      <c r="CK37" s="7" t="s">
        <v>6</v>
      </c>
      <c r="CL37" s="16">
        <f>SUM(CL5:CL34)</f>
        <v>0</v>
      </c>
      <c r="CN37" s="5"/>
      <c r="CO37" s="6" t="s">
        <v>2</v>
      </c>
      <c r="CP37" s="26">
        <f>SUM(CP5:CP36)</f>
        <v>481500</v>
      </c>
      <c r="CQ37" s="7" t="s">
        <v>6</v>
      </c>
      <c r="CR37" s="16">
        <f>SUM(CR5:CR34)</f>
        <v>0</v>
      </c>
      <c r="CT37" s="5"/>
      <c r="CU37" s="6" t="s">
        <v>2</v>
      </c>
      <c r="CV37" s="26">
        <f>SUM(CV5:CV36)</f>
        <v>107350</v>
      </c>
      <c r="CW37" s="7" t="s">
        <v>6</v>
      </c>
      <c r="CX37" s="16">
        <f>SUM(CX5:CX34)</f>
        <v>0</v>
      </c>
      <c r="CZ37" s="5"/>
      <c r="DA37" s="6" t="s">
        <v>2</v>
      </c>
      <c r="DB37" s="26">
        <f>SUM(DB5:DB36)</f>
        <v>1561400</v>
      </c>
      <c r="DC37" s="7" t="s">
        <v>6</v>
      </c>
      <c r="DD37" s="16">
        <f>SUM(DD5:DD34)</f>
        <v>0</v>
      </c>
      <c r="DF37" s="5"/>
      <c r="DG37" s="6" t="s">
        <v>2</v>
      </c>
      <c r="DH37" s="26">
        <f>SUM(DH5:DH36)</f>
        <v>1089450</v>
      </c>
      <c r="DI37" s="7" t="s">
        <v>6</v>
      </c>
      <c r="DJ37" s="16">
        <f>SUM(DJ5:DJ34)</f>
        <v>0</v>
      </c>
      <c r="DL37" s="5"/>
      <c r="DM37" s="6" t="s">
        <v>2</v>
      </c>
      <c r="DN37" s="26">
        <f>SUM(DN5:DN36)</f>
        <v>85400</v>
      </c>
      <c r="DO37" s="7" t="s">
        <v>6</v>
      </c>
      <c r="DP37" s="16">
        <f>SUM(DP5:DP34)</f>
        <v>0</v>
      </c>
      <c r="DR37" s="5"/>
      <c r="DS37" s="6" t="s">
        <v>2</v>
      </c>
      <c r="DT37" s="26">
        <f>SUM(DT5:DT36)</f>
        <v>234100</v>
      </c>
      <c r="DU37" s="7" t="s">
        <v>6</v>
      </c>
      <c r="DV37" s="16">
        <f>SUM(DV5:DV34)</f>
        <v>0</v>
      </c>
      <c r="DX37" s="5"/>
      <c r="DY37" s="6" t="s">
        <v>2</v>
      </c>
      <c r="DZ37" s="26">
        <f>SUM(DZ5:DZ36)</f>
        <v>74400</v>
      </c>
      <c r="EA37" s="7" t="s">
        <v>6</v>
      </c>
      <c r="EB37" s="16">
        <f>SUM(EB5:EB34)</f>
        <v>0</v>
      </c>
      <c r="EE37" s="5"/>
      <c r="EF37" s="6" t="s">
        <v>2</v>
      </c>
      <c r="EG37" s="26">
        <f>SUM(EG5:EG36)</f>
        <v>301764.53999999998</v>
      </c>
      <c r="EH37" s="7" t="s">
        <v>6</v>
      </c>
      <c r="EI37" s="16">
        <f>SUM(EI5:EI34)</f>
        <v>57335.262599999995</v>
      </c>
      <c r="EK37" s="5"/>
      <c r="EL37" s="6" t="s">
        <v>2</v>
      </c>
      <c r="EM37" s="26">
        <f>SUM(EM5:EM36)</f>
        <v>54300</v>
      </c>
      <c r="EN37" s="7" t="s">
        <v>6</v>
      </c>
      <c r="EO37" s="16">
        <f>SUM(EO5:EO34)</f>
        <v>0</v>
      </c>
      <c r="EQ37" s="5"/>
      <c r="ER37" s="6" t="s">
        <v>2</v>
      </c>
      <c r="ES37" s="26">
        <f>SUM(ES5:ES36)</f>
        <v>388717.5</v>
      </c>
      <c r="ET37" s="7" t="s">
        <v>6</v>
      </c>
      <c r="EU37" s="16">
        <f>SUM(EU5:EU34)</f>
        <v>46382.324999999997</v>
      </c>
      <c r="EW37" s="5"/>
      <c r="EX37" s="6" t="s">
        <v>2</v>
      </c>
      <c r="EY37" s="26">
        <f>SUM(EY5:EY36)</f>
        <v>381607.9</v>
      </c>
      <c r="EZ37" s="7" t="s">
        <v>6</v>
      </c>
      <c r="FA37" s="16">
        <f>SUM(FA5:FA34)</f>
        <v>50342.001000000004</v>
      </c>
      <c r="FC37" s="5"/>
      <c r="FD37" s="6" t="s">
        <v>2</v>
      </c>
      <c r="FE37" s="26">
        <f>SUM(FE5:FE36)</f>
        <v>300950</v>
      </c>
      <c r="FF37" s="7" t="s">
        <v>6</v>
      </c>
      <c r="FG37" s="16">
        <f>SUM(FG5:FG34)</f>
        <v>0</v>
      </c>
      <c r="FI37" s="5"/>
      <c r="FJ37" s="6" t="s">
        <v>2</v>
      </c>
      <c r="FK37" s="26">
        <f>SUM(FK5:FK36)</f>
        <v>66000</v>
      </c>
      <c r="FL37" s="7" t="s">
        <v>6</v>
      </c>
      <c r="FM37" s="16">
        <f>SUM(FM5:FM34)</f>
        <v>0</v>
      </c>
      <c r="FO37" s="5"/>
      <c r="FP37" s="6" t="s">
        <v>2</v>
      </c>
      <c r="FQ37" s="26">
        <f>SUM(FQ5:FQ36)</f>
        <v>28950</v>
      </c>
      <c r="FR37" s="7" t="s">
        <v>6</v>
      </c>
      <c r="FS37" s="16">
        <f>SUM(FS5:FS34)</f>
        <v>0</v>
      </c>
      <c r="FU37" s="5"/>
      <c r="FV37" s="6" t="s">
        <v>2</v>
      </c>
      <c r="FW37" s="26">
        <f>SUM(FW5:FW36)</f>
        <v>22850</v>
      </c>
      <c r="FX37" s="7" t="s">
        <v>6</v>
      </c>
      <c r="FY37" s="16">
        <f>SUM(FY5:FY34)</f>
        <v>0</v>
      </c>
      <c r="GA37" s="5"/>
      <c r="GB37" s="6" t="s">
        <v>2</v>
      </c>
      <c r="GC37" s="26">
        <f>SUM(GC5:GC36)</f>
        <v>278700</v>
      </c>
      <c r="GD37" s="7" t="s">
        <v>6</v>
      </c>
      <c r="GE37" s="16">
        <f>SUM(GE5:GE34)</f>
        <v>0</v>
      </c>
      <c r="GG37" s="5"/>
      <c r="GH37" s="6" t="s">
        <v>2</v>
      </c>
      <c r="GI37" s="26">
        <f>SUM(GI5:GI36)</f>
        <v>46800</v>
      </c>
      <c r="GJ37" s="7" t="s">
        <v>6</v>
      </c>
      <c r="GK37" s="16">
        <f>SUM(GK5:GK34)</f>
        <v>0</v>
      </c>
      <c r="GM37" s="5"/>
      <c r="GN37" s="6" t="s">
        <v>2</v>
      </c>
      <c r="GO37" s="26">
        <f>SUM(GO5:GO36)</f>
        <v>263700</v>
      </c>
      <c r="GP37" s="7" t="s">
        <v>6</v>
      </c>
      <c r="GQ37" s="16">
        <f>SUM(GQ5:GQ34)</f>
        <v>0</v>
      </c>
      <c r="GS37" s="5"/>
      <c r="GT37" s="6" t="s">
        <v>2</v>
      </c>
      <c r="GU37" s="26">
        <f>SUM(GU5:GU36)</f>
        <v>441000</v>
      </c>
      <c r="GV37" s="7" t="s">
        <v>6</v>
      </c>
      <c r="GW37" s="16">
        <f>SUM(GW5:GW34)</f>
        <v>0</v>
      </c>
      <c r="GY37" s="5"/>
      <c r="GZ37" s="6" t="s">
        <v>2</v>
      </c>
      <c r="HA37" s="26">
        <f>SUM(HA5:HA36)</f>
        <v>152950</v>
      </c>
      <c r="HB37" s="7" t="s">
        <v>6</v>
      </c>
      <c r="HC37" s="16">
        <f>SUM(HC5:HC34)</f>
        <v>0</v>
      </c>
      <c r="HE37" s="5"/>
      <c r="HF37" s="6" t="s">
        <v>2</v>
      </c>
      <c r="HG37" s="26">
        <f>SUM(HG5:HG36)</f>
        <v>274150</v>
      </c>
      <c r="HH37" s="7" t="s">
        <v>6</v>
      </c>
      <c r="HI37" s="16">
        <f>SUM(HI5:HI34)</f>
        <v>0</v>
      </c>
      <c r="HK37" s="5"/>
      <c r="HL37" s="6" t="s">
        <v>2</v>
      </c>
      <c r="HM37" s="26">
        <f>SUM(HM5:HM36)</f>
        <v>104400</v>
      </c>
      <c r="HN37" s="7" t="s">
        <v>6</v>
      </c>
      <c r="HO37" s="16">
        <f>SUM(HO5:HO34)</f>
        <v>0</v>
      </c>
      <c r="HQ37" s="5"/>
      <c r="HR37" s="6" t="s">
        <v>2</v>
      </c>
      <c r="HS37" s="26">
        <f>SUM(HS5:HS36)</f>
        <v>77750</v>
      </c>
      <c r="HT37" s="7" t="s">
        <v>6</v>
      </c>
      <c r="HU37" s="16">
        <f>SUM(HU5:HU34)</f>
        <v>0</v>
      </c>
      <c r="HW37" s="5"/>
      <c r="HX37" s="6" t="s">
        <v>2</v>
      </c>
      <c r="HY37" s="26">
        <f>SUM(HY5:HY36)</f>
        <v>374800</v>
      </c>
      <c r="HZ37" s="7" t="s">
        <v>6</v>
      </c>
      <c r="IA37" s="16">
        <f>SUM(IA5:IA36)</f>
        <v>0</v>
      </c>
      <c r="IB37" s="25"/>
      <c r="IC37" s="5"/>
      <c r="ID37" s="6" t="s">
        <v>2</v>
      </c>
      <c r="IE37" s="26">
        <f>SUM(IE5:IE36)</f>
        <v>93680.6</v>
      </c>
      <c r="IF37" s="7" t="s">
        <v>6</v>
      </c>
      <c r="IG37" s="16">
        <f>SUM(IG5:IG34)</f>
        <v>9819.3140000000003</v>
      </c>
      <c r="II37" s="5"/>
      <c r="IJ37" s="6" t="s">
        <v>2</v>
      </c>
      <c r="IK37" s="26">
        <f>SUM(IK5:IK36)</f>
        <v>465300</v>
      </c>
      <c r="IL37" s="7" t="s">
        <v>6</v>
      </c>
      <c r="IM37" s="16">
        <f>SUM(IM5:IM34)</f>
        <v>0</v>
      </c>
      <c r="IO37" s="5"/>
      <c r="IP37" s="6" t="s">
        <v>2</v>
      </c>
      <c r="IQ37" s="26">
        <f>SUM(IQ5:IQ36)</f>
        <v>146000</v>
      </c>
      <c r="IR37" s="7" t="s">
        <v>6</v>
      </c>
      <c r="IS37" s="16">
        <f>SUM(IS5:IS34)</f>
        <v>0</v>
      </c>
      <c r="IU37" s="5"/>
      <c r="IV37" s="6" t="s">
        <v>2</v>
      </c>
      <c r="IW37" s="26">
        <f>SUM(IW5:IW36)</f>
        <v>340850</v>
      </c>
      <c r="IX37" s="7" t="s">
        <v>6</v>
      </c>
      <c r="IY37" s="16">
        <f>SUM(IY5:IY34)</f>
        <v>0</v>
      </c>
      <c r="JA37" s="5"/>
      <c r="JB37" s="6" t="s">
        <v>2</v>
      </c>
      <c r="JC37" s="26">
        <f>SUM(JC5:JC36)</f>
        <v>435100</v>
      </c>
      <c r="JD37" s="7" t="s">
        <v>6</v>
      </c>
      <c r="JE37" s="16">
        <f>SUM(JE5:JE34)</f>
        <v>0</v>
      </c>
      <c r="JG37" s="5"/>
      <c r="JH37" s="6" t="s">
        <v>2</v>
      </c>
      <c r="JI37" s="26">
        <f>SUM(JI5:JI36)</f>
        <v>892250</v>
      </c>
      <c r="JJ37" s="7" t="s">
        <v>6</v>
      </c>
      <c r="JK37" s="16">
        <f>SUM(JK5:JK34)</f>
        <v>0</v>
      </c>
      <c r="JM37" s="5"/>
      <c r="JN37" s="6" t="s">
        <v>2</v>
      </c>
      <c r="JO37" s="26">
        <f>SUM(JO5:JO36)</f>
        <v>38800</v>
      </c>
      <c r="JP37" s="7" t="s">
        <v>6</v>
      </c>
      <c r="JQ37" s="16">
        <f>SUM(JQ5:JQ34)</f>
        <v>0</v>
      </c>
      <c r="JS37" s="5"/>
      <c r="JT37" s="6" t="s">
        <v>2</v>
      </c>
      <c r="JU37" s="26">
        <f>SUM(JU5:JU36)</f>
        <v>326550</v>
      </c>
      <c r="JV37" s="7" t="s">
        <v>6</v>
      </c>
      <c r="JW37" s="16">
        <f>SUM(JW5:JW34)</f>
        <v>0</v>
      </c>
      <c r="JY37" s="5"/>
      <c r="JZ37" s="6" t="s">
        <v>2</v>
      </c>
      <c r="KA37" s="26">
        <f>SUM(KA5:KA36)</f>
        <v>84050</v>
      </c>
      <c r="KB37" s="7" t="s">
        <v>6</v>
      </c>
      <c r="KC37" s="16">
        <f>SUM(KC5:KC34)</f>
        <v>0</v>
      </c>
      <c r="KE37" s="5"/>
      <c r="KF37" s="6" t="s">
        <v>2</v>
      </c>
      <c r="KG37" s="26">
        <f>SUM(KG5:KG36)</f>
        <v>12000</v>
      </c>
      <c r="KH37" s="7" t="s">
        <v>6</v>
      </c>
      <c r="KI37" s="16">
        <f>SUM(KI5:KI34)</f>
        <v>0</v>
      </c>
      <c r="KL37" s="5"/>
      <c r="KM37" s="6" t="s">
        <v>2</v>
      </c>
      <c r="KN37" s="26">
        <f>SUM(KN5:KN36)</f>
        <v>440200</v>
      </c>
      <c r="KO37" s="7" t="s">
        <v>6</v>
      </c>
      <c r="KP37" s="16">
        <f>SUM(KP5:KP34)</f>
        <v>0</v>
      </c>
      <c r="KR37" s="5"/>
      <c r="KS37" s="6" t="s">
        <v>2</v>
      </c>
      <c r="KT37" s="26">
        <f>SUM(KT5:KT36)</f>
        <v>139650</v>
      </c>
      <c r="KU37" s="7" t="s">
        <v>6</v>
      </c>
      <c r="KV37" s="16">
        <f>SUM(KV5:KV34)</f>
        <v>0</v>
      </c>
      <c r="KX37" s="5"/>
      <c r="KY37" s="6" t="s">
        <v>2</v>
      </c>
      <c r="KZ37" s="26">
        <f>SUM(KZ5:KZ36)</f>
        <v>123750</v>
      </c>
      <c r="LA37" s="7" t="s">
        <v>6</v>
      </c>
      <c r="LB37" s="16">
        <f>SUM(LB5:LB34)</f>
        <v>0</v>
      </c>
      <c r="LD37" s="5"/>
      <c r="LE37" s="6" t="s">
        <v>2</v>
      </c>
      <c r="LF37" s="26">
        <f>SUM(LF5:LF36)</f>
        <v>1288402</v>
      </c>
      <c r="LG37" s="7" t="s">
        <v>6</v>
      </c>
      <c r="LH37" s="16">
        <f>SUM(LH5:LH34)</f>
        <v>4598.38</v>
      </c>
      <c r="LJ37" s="5"/>
      <c r="LK37" s="6" t="s">
        <v>2</v>
      </c>
      <c r="LL37" s="26">
        <f>SUM(LL5:LL36)</f>
        <v>274300</v>
      </c>
      <c r="LM37" s="7" t="s">
        <v>6</v>
      </c>
      <c r="LN37" s="16">
        <f>SUM(LN5:LN34)</f>
        <v>0</v>
      </c>
      <c r="LP37" s="5"/>
      <c r="LQ37" s="6" t="s">
        <v>2</v>
      </c>
      <c r="LR37" s="26">
        <f>SUM(LR5:LR36)</f>
        <v>885350</v>
      </c>
      <c r="LS37" s="7" t="s">
        <v>6</v>
      </c>
      <c r="LT37" s="16">
        <f>SUM(LT5:LT34)</f>
        <v>0</v>
      </c>
      <c r="LV37" s="5"/>
      <c r="LW37" s="6" t="s">
        <v>2</v>
      </c>
      <c r="LX37" s="26">
        <f>SUM(LX5:LX36)</f>
        <v>152550</v>
      </c>
      <c r="LY37" s="7" t="s">
        <v>6</v>
      </c>
      <c r="LZ37" s="16">
        <f>SUM(LZ5:LZ34)</f>
        <v>0</v>
      </c>
      <c r="MB37" s="5"/>
      <c r="MC37" s="6" t="s">
        <v>2</v>
      </c>
      <c r="MD37" s="26">
        <f>SUM(MD5:MD36)</f>
        <v>20750</v>
      </c>
      <c r="ME37" s="7" t="s">
        <v>6</v>
      </c>
      <c r="MF37" s="16">
        <f>SUM(MF5:MF34)</f>
        <v>0</v>
      </c>
      <c r="MH37" s="5"/>
      <c r="MI37" s="6" t="s">
        <v>2</v>
      </c>
      <c r="MJ37" s="26">
        <f>SUM(MJ5:MJ36)</f>
        <v>8800</v>
      </c>
      <c r="MK37" s="7" t="s">
        <v>6</v>
      </c>
      <c r="ML37" s="16">
        <f>SUM(ML5:ML34)</f>
        <v>0</v>
      </c>
      <c r="MO37" s="5"/>
      <c r="MP37" s="6" t="s">
        <v>2</v>
      </c>
      <c r="MQ37" s="26">
        <f>SUM(MQ5:MQ36)</f>
        <v>33900</v>
      </c>
      <c r="MR37" s="7" t="s">
        <v>6</v>
      </c>
      <c r="MS37" s="16">
        <f>SUM(MS5:MS34)</f>
        <v>0</v>
      </c>
      <c r="MU37" s="5"/>
      <c r="MV37" s="6" t="s">
        <v>2</v>
      </c>
      <c r="MW37" s="26">
        <f>SUM(MW5:MW36)</f>
        <v>222400</v>
      </c>
      <c r="MX37" s="7" t="s">
        <v>6</v>
      </c>
      <c r="MY37" s="16">
        <f>SUM(MY5:MY34)</f>
        <v>0</v>
      </c>
      <c r="NA37" s="5"/>
      <c r="NB37" s="6" t="s">
        <v>2</v>
      </c>
      <c r="NC37" s="26">
        <f>SUM(NC5:NC36)</f>
        <v>133150</v>
      </c>
      <c r="ND37" s="7" t="s">
        <v>6</v>
      </c>
      <c r="NE37" s="16">
        <f>SUM(NE5:NE34)</f>
        <v>0</v>
      </c>
      <c r="NG37" s="5"/>
      <c r="NH37" s="6" t="s">
        <v>2</v>
      </c>
      <c r="NI37" s="26">
        <f>SUM(NI5:NI36)</f>
        <v>47900</v>
      </c>
      <c r="NJ37" s="7" t="s">
        <v>6</v>
      </c>
      <c r="NK37" s="16">
        <f>SUM(NK5:NK34)</f>
        <v>0</v>
      </c>
      <c r="NM37" s="5"/>
      <c r="NN37" s="6" t="s">
        <v>2</v>
      </c>
      <c r="NO37" s="26">
        <f>SUM(NO5:NO36)</f>
        <v>349867</v>
      </c>
      <c r="NP37" s="7" t="s">
        <v>6</v>
      </c>
      <c r="NQ37" s="16">
        <f>SUM(NQ5:NQ34)</f>
        <v>333.35</v>
      </c>
      <c r="NS37" s="5"/>
      <c r="NT37" s="6" t="s">
        <v>2</v>
      </c>
      <c r="NU37" s="26">
        <f>SUM(NU5:NU36)</f>
        <v>1008167</v>
      </c>
      <c r="NV37" s="7" t="s">
        <v>6</v>
      </c>
      <c r="NW37" s="16">
        <f>SUM(NW5:NW34)</f>
        <v>333.35</v>
      </c>
      <c r="NY37" s="5"/>
      <c r="NZ37" s="6" t="s">
        <v>2</v>
      </c>
      <c r="OA37" s="26">
        <f>SUM(OA5:OA36)</f>
        <v>453270</v>
      </c>
      <c r="OB37" s="7" t="s">
        <v>6</v>
      </c>
      <c r="OC37" s="16">
        <f>SUM(OC5:OC34)</f>
        <v>4829.8</v>
      </c>
      <c r="OE37" s="5"/>
      <c r="OF37" s="6" t="s">
        <v>2</v>
      </c>
      <c r="OG37" s="26">
        <f>SUM(OG5:OG36)</f>
        <v>501049.59999999998</v>
      </c>
      <c r="OH37" s="7" t="s">
        <v>6</v>
      </c>
      <c r="OI37" s="16">
        <f>SUM(OI5:OI34)</f>
        <v>33050.423999999999</v>
      </c>
      <c r="OK37" s="5"/>
      <c r="OL37" s="6" t="s">
        <v>2</v>
      </c>
      <c r="OM37" s="26">
        <f>SUM(OM5:OM36)</f>
        <v>41600</v>
      </c>
      <c r="ON37" s="7" t="s">
        <v>6</v>
      </c>
      <c r="OO37" s="16">
        <f>SUM(OO5:OO34)</f>
        <v>0</v>
      </c>
      <c r="OQ37" s="5"/>
      <c r="OR37" s="6" t="s">
        <v>2</v>
      </c>
      <c r="OS37" s="26">
        <f>SUM(OS5:OS36)</f>
        <v>263800</v>
      </c>
      <c r="OT37" s="7" t="s">
        <v>6</v>
      </c>
      <c r="OU37" s="16">
        <f>SUM(OU5:OU34)</f>
        <v>0</v>
      </c>
      <c r="OW37" s="5"/>
      <c r="OX37" s="6" t="s">
        <v>2</v>
      </c>
      <c r="OY37" s="26">
        <f>SUM(OY5:OY36)</f>
        <v>163500</v>
      </c>
      <c r="OZ37" s="7" t="s">
        <v>6</v>
      </c>
      <c r="PA37" s="16">
        <f>SUM(PA5:PA34)</f>
        <v>0</v>
      </c>
      <c r="PC37" s="5"/>
      <c r="PD37" s="6" t="s">
        <v>2</v>
      </c>
      <c r="PE37" s="26">
        <f>SUM(PE5:PE36)</f>
        <v>493695</v>
      </c>
      <c r="PF37" s="7" t="s">
        <v>6</v>
      </c>
      <c r="PG37" s="16">
        <f>SUM(PG5:PG34)</f>
        <v>4454.55</v>
      </c>
      <c r="PI37" s="5"/>
      <c r="PJ37" s="6" t="s">
        <v>2</v>
      </c>
      <c r="PK37" s="26">
        <f>SUM(PK5:PK36)</f>
        <v>171300</v>
      </c>
      <c r="PL37" s="7" t="s">
        <v>6</v>
      </c>
      <c r="PM37" s="16">
        <f>SUM(PM5:PM34)</f>
        <v>0</v>
      </c>
      <c r="PO37" s="5"/>
      <c r="PP37" s="6" t="s">
        <v>2</v>
      </c>
      <c r="PQ37" s="26">
        <f>SUM(PQ5:PQ36)</f>
        <v>54700</v>
      </c>
      <c r="PR37" s="7" t="s">
        <v>6</v>
      </c>
      <c r="PS37" s="16">
        <f>SUM(PS5:PS34)</f>
        <v>0</v>
      </c>
      <c r="PU37" s="5"/>
      <c r="PV37" s="6" t="s">
        <v>2</v>
      </c>
      <c r="PW37" s="26">
        <f>SUM(PW5:PW36)</f>
        <v>344674</v>
      </c>
      <c r="PX37" s="7" t="s">
        <v>6</v>
      </c>
      <c r="PY37" s="16">
        <f>SUM(PY5:PY34)</f>
        <v>17275.560000000001</v>
      </c>
      <c r="QA37" s="5"/>
      <c r="QB37" s="6" t="s">
        <v>2</v>
      </c>
      <c r="QC37" s="26">
        <f>SUM(QC5:QC36)</f>
        <v>74100</v>
      </c>
      <c r="QD37" s="7" t="s">
        <v>6</v>
      </c>
      <c r="QE37" s="16">
        <f>SUM(QE5:QE34)</f>
        <v>0</v>
      </c>
      <c r="QG37" s="5"/>
      <c r="QH37" s="6" t="s">
        <v>2</v>
      </c>
      <c r="QI37" s="26">
        <f>SUM(QI5:QI36)</f>
        <v>315362</v>
      </c>
      <c r="QJ37" s="7" t="s">
        <v>6</v>
      </c>
      <c r="QK37" s="16">
        <f>SUM(QK5:QK36)</f>
        <v>7687.78</v>
      </c>
      <c r="QL37" s="25"/>
      <c r="QM37" s="5"/>
      <c r="QN37" s="6" t="s">
        <v>2</v>
      </c>
      <c r="QO37" s="26">
        <f>SUM(QO5:QO36)</f>
        <v>124400</v>
      </c>
      <c r="QP37" s="7" t="s">
        <v>6</v>
      </c>
      <c r="QQ37" s="16">
        <f>SUM(QQ5:QQ34)</f>
        <v>0</v>
      </c>
      <c r="QS37" s="5"/>
      <c r="QT37" s="6" t="s">
        <v>2</v>
      </c>
      <c r="QU37" s="26">
        <f>SUM(QU5:QU36)</f>
        <v>641250</v>
      </c>
      <c r="QV37" s="7" t="s">
        <v>6</v>
      </c>
      <c r="QW37" s="16">
        <f>SUM(QW5:QW34)</f>
        <v>0</v>
      </c>
      <c r="QY37" s="5"/>
      <c r="QZ37" s="6" t="s">
        <v>2</v>
      </c>
      <c r="RA37" s="26">
        <f>SUM(RA5:RA36)</f>
        <v>136850</v>
      </c>
      <c r="RB37" s="7" t="s">
        <v>6</v>
      </c>
      <c r="RC37" s="16">
        <f>SUM(RC5:RC34)</f>
        <v>0</v>
      </c>
      <c r="RE37" s="5"/>
      <c r="RF37" s="6" t="s">
        <v>2</v>
      </c>
      <c r="RG37" s="26">
        <f>SUM(RG5:RG36)</f>
        <v>0</v>
      </c>
      <c r="RH37" s="7" t="s">
        <v>6</v>
      </c>
      <c r="RI37" s="16">
        <f>SUM(RI5:RI34)</f>
        <v>0</v>
      </c>
      <c r="RK37" s="5"/>
      <c r="RL37" s="6" t="s">
        <v>2</v>
      </c>
      <c r="RM37" s="26">
        <f>SUM(RM5:RM36)</f>
        <v>23750</v>
      </c>
      <c r="RN37" s="7" t="s">
        <v>6</v>
      </c>
      <c r="RO37" s="16">
        <f>SUM(RO5:RO34)</f>
        <v>0</v>
      </c>
      <c r="RQ37" s="5"/>
      <c r="RR37" s="6" t="s">
        <v>2</v>
      </c>
      <c r="RS37" s="26">
        <f>SUM(RS5:RS36)</f>
        <v>992000</v>
      </c>
      <c r="RT37" s="7" t="s">
        <v>6</v>
      </c>
      <c r="RU37" s="16">
        <f>SUM(RU5:RU34)</f>
        <v>0</v>
      </c>
      <c r="RW37" s="5"/>
      <c r="RX37" s="6" t="s">
        <v>2</v>
      </c>
      <c r="RY37" s="26">
        <f>SUM(RY5:RY36)</f>
        <v>717800</v>
      </c>
      <c r="RZ37" s="7" t="s">
        <v>6</v>
      </c>
      <c r="SA37" s="16">
        <f>SUM(SA5:SA34)</f>
        <v>0</v>
      </c>
      <c r="SC37" s="5"/>
      <c r="SD37" s="6" t="s">
        <v>2</v>
      </c>
      <c r="SE37" s="26">
        <f>SUM(SE5:SE36)</f>
        <v>24750</v>
      </c>
      <c r="SF37" s="7" t="s">
        <v>6</v>
      </c>
      <c r="SG37" s="16">
        <f>SUM(SG5:SG34)</f>
        <v>0</v>
      </c>
      <c r="SI37" s="5"/>
      <c r="SJ37" s="6" t="s">
        <v>2</v>
      </c>
      <c r="SK37" s="26">
        <f>SUM(SK5:SK36)</f>
        <v>20700</v>
      </c>
      <c r="SL37" s="7" t="s">
        <v>6</v>
      </c>
      <c r="SM37" s="16">
        <f>SUM(SM5:SM34)</f>
        <v>0</v>
      </c>
      <c r="SO37" s="5"/>
      <c r="SP37" s="6" t="s">
        <v>2</v>
      </c>
      <c r="SQ37" s="26">
        <f>SUM(SQ5:SQ36)</f>
        <v>178800</v>
      </c>
      <c r="SR37" s="7" t="s">
        <v>6</v>
      </c>
      <c r="SS37" s="16">
        <f>SUM(SS5:SS34)</f>
        <v>0</v>
      </c>
      <c r="SV37" s="5"/>
      <c r="SW37" s="6" t="s">
        <v>2</v>
      </c>
      <c r="SX37" s="26">
        <f>SUM(SX5:SX36)</f>
        <v>53050</v>
      </c>
      <c r="SY37" s="7" t="s">
        <v>6</v>
      </c>
      <c r="SZ37" s="16">
        <f>SUM(SZ5:SZ34)</f>
        <v>0</v>
      </c>
      <c r="TB37" s="5"/>
      <c r="TC37" s="6" t="s">
        <v>2</v>
      </c>
      <c r="TD37" s="26">
        <f>SUM(TD5:TD36)</f>
        <v>172400</v>
      </c>
      <c r="TE37" s="7" t="s">
        <v>6</v>
      </c>
      <c r="TF37" s="16">
        <f>SUM(TF5:TF34)</f>
        <v>0</v>
      </c>
      <c r="TH37" s="5"/>
      <c r="TI37" s="6" t="s">
        <v>2</v>
      </c>
      <c r="TJ37" s="26">
        <f>SUM(TJ5:TJ36)</f>
        <v>19900</v>
      </c>
      <c r="TK37" s="7" t="s">
        <v>6</v>
      </c>
      <c r="TL37" s="16">
        <f>SUM(TL5:TL34)</f>
        <v>0</v>
      </c>
      <c r="TN37" s="5"/>
      <c r="TO37" s="6" t="s">
        <v>2</v>
      </c>
      <c r="TP37" s="26">
        <f>SUM(TP5:TP36)</f>
        <v>1016174</v>
      </c>
      <c r="TQ37" s="7" t="s">
        <v>6</v>
      </c>
      <c r="TR37" s="16">
        <f>SUM(TR5:TR34)</f>
        <v>17275.560000000001</v>
      </c>
      <c r="TT37" s="5"/>
      <c r="TU37" s="6" t="s">
        <v>2</v>
      </c>
      <c r="TV37" s="26">
        <f>SUM(TV5:TV36)</f>
        <v>60800</v>
      </c>
      <c r="TW37" s="7" t="s">
        <v>6</v>
      </c>
      <c r="TX37" s="16">
        <f>SUM(TX5:TX34)</f>
        <v>0</v>
      </c>
      <c r="TZ37" s="5"/>
      <c r="UA37" s="6" t="s">
        <v>2</v>
      </c>
      <c r="UB37" s="26">
        <f>SUM(UB5:UB36)</f>
        <v>78000</v>
      </c>
      <c r="UC37" s="7" t="s">
        <v>6</v>
      </c>
      <c r="UD37" s="16">
        <f>SUM(UD5:UD34)</f>
        <v>0</v>
      </c>
      <c r="UF37" s="5"/>
      <c r="UG37" s="6" t="s">
        <v>2</v>
      </c>
      <c r="UH37" s="26">
        <f>SUM(UH5:UH36)</f>
        <v>261400</v>
      </c>
      <c r="UI37" s="7" t="s">
        <v>6</v>
      </c>
      <c r="UJ37" s="16">
        <f>SUM(UJ5:UJ34)</f>
        <v>0</v>
      </c>
      <c r="UL37" s="5"/>
      <c r="UM37" s="6" t="s">
        <v>2</v>
      </c>
      <c r="UN37" s="26">
        <f>SUM(UN5:UN36)</f>
        <v>90400</v>
      </c>
      <c r="UO37" s="7" t="s">
        <v>6</v>
      </c>
      <c r="UP37" s="16">
        <f>SUM(UP5:UP34)</f>
        <v>0</v>
      </c>
      <c r="UR37" s="5"/>
      <c r="US37" s="6" t="s">
        <v>2</v>
      </c>
      <c r="UT37" s="26">
        <f>SUM(UT5:UT36)</f>
        <v>333312.65000000002</v>
      </c>
      <c r="UU37" s="7" t="s">
        <v>6</v>
      </c>
      <c r="UV37" s="16">
        <f>SUM(UV5:UV34)</f>
        <v>48936.9035</v>
      </c>
      <c r="UX37" s="5"/>
      <c r="UY37" s="6" t="s">
        <v>2</v>
      </c>
      <c r="UZ37" s="26">
        <f>SUM(UZ5:UZ36)</f>
        <v>30350</v>
      </c>
      <c r="VA37" s="7" t="s">
        <v>6</v>
      </c>
      <c r="VB37" s="16">
        <f>SUM(VB5:VB34)</f>
        <v>0</v>
      </c>
      <c r="VE37" s="5"/>
      <c r="VF37" s="6" t="s">
        <v>2</v>
      </c>
      <c r="VG37" s="26">
        <f>SUM(VG5:VG36)</f>
        <v>96050</v>
      </c>
      <c r="VH37" s="7" t="s">
        <v>6</v>
      </c>
      <c r="VI37" s="16">
        <f>SUM(VI5:VI34)</f>
        <v>0</v>
      </c>
      <c r="VK37" s="5"/>
      <c r="VL37" s="6" t="s">
        <v>2</v>
      </c>
      <c r="VM37" s="26">
        <f>SUM(VM5:VM36)</f>
        <v>220200</v>
      </c>
      <c r="VN37" s="7" t="s">
        <v>6</v>
      </c>
      <c r="VO37" s="16">
        <f>SUM(VO5:VO34)</f>
        <v>0</v>
      </c>
      <c r="VQ37" s="5"/>
      <c r="VR37" s="6" t="s">
        <v>2</v>
      </c>
      <c r="VS37" s="26">
        <f>SUM(VS5:VS36)</f>
        <v>4000</v>
      </c>
      <c r="VT37" s="7" t="s">
        <v>6</v>
      </c>
      <c r="VU37" s="16">
        <f>SUM(VU5:VU34)</f>
        <v>0</v>
      </c>
      <c r="VW37" s="5"/>
      <c r="VX37" s="6" t="s">
        <v>2</v>
      </c>
      <c r="VY37" s="26">
        <f>SUM(VY5:VY36)</f>
        <v>535550</v>
      </c>
      <c r="VZ37" s="7" t="s">
        <v>6</v>
      </c>
      <c r="WA37" s="16">
        <f>SUM(WA5:WA34)</f>
        <v>0</v>
      </c>
      <c r="WC37" s="5"/>
      <c r="WD37" s="6" t="s">
        <v>2</v>
      </c>
      <c r="WE37" s="26">
        <f>SUM(WE5:WE36)</f>
        <v>206226.4</v>
      </c>
      <c r="WF37" s="7" t="s">
        <v>6</v>
      </c>
      <c r="WG37" s="16">
        <f>SUM(WG5:WG34)</f>
        <v>14274.016</v>
      </c>
      <c r="WI37" s="5"/>
      <c r="WJ37" s="6" t="s">
        <v>2</v>
      </c>
      <c r="WK37" s="26">
        <f>SUM(WK5:WK36)</f>
        <v>747800</v>
      </c>
      <c r="WL37" s="7" t="s">
        <v>6</v>
      </c>
      <c r="WM37" s="16">
        <f>SUM(WM5:WM34)</f>
        <v>0</v>
      </c>
      <c r="WO37" s="5"/>
      <c r="WP37" s="6" t="s">
        <v>2</v>
      </c>
      <c r="WQ37" s="26">
        <f>SUM(WQ5:WQ36)</f>
        <v>692350</v>
      </c>
      <c r="WR37" s="7" t="s">
        <v>6</v>
      </c>
      <c r="WS37" s="16">
        <f>SUM(WS5:WS34)</f>
        <v>0</v>
      </c>
      <c r="WU37" s="5"/>
      <c r="WV37" s="6" t="s">
        <v>2</v>
      </c>
      <c r="WW37" s="26">
        <f>SUM(WW5:WW36)</f>
        <v>53950</v>
      </c>
      <c r="WX37" s="7" t="s">
        <v>6</v>
      </c>
      <c r="WY37" s="16">
        <f>SUM(WY5:WY34)</f>
        <v>0</v>
      </c>
      <c r="XA37" s="5"/>
      <c r="XB37" s="6" t="s">
        <v>2</v>
      </c>
      <c r="XC37" s="26">
        <f>SUM(XC5:XC36)</f>
        <v>123900</v>
      </c>
      <c r="XD37" s="7" t="s">
        <v>6</v>
      </c>
      <c r="XE37" s="16">
        <f>SUM(XE5:XE34)</f>
        <v>0</v>
      </c>
      <c r="XG37" s="5"/>
      <c r="XH37" s="6" t="s">
        <v>2</v>
      </c>
      <c r="XI37" s="26">
        <f>SUM(XI5:XI36)</f>
        <v>176900</v>
      </c>
      <c r="XJ37" s="7" t="s">
        <v>6</v>
      </c>
      <c r="XK37" s="16">
        <f>SUM(XK5:XK34)</f>
        <v>0</v>
      </c>
      <c r="XM37" s="5"/>
      <c r="XN37" s="6" t="s">
        <v>2</v>
      </c>
      <c r="XO37" s="26">
        <f>SUM(XO5:XO36)</f>
        <v>323350</v>
      </c>
      <c r="XP37" s="7" t="s">
        <v>6</v>
      </c>
      <c r="XQ37" s="16">
        <f>SUM(XQ5:XQ34)</f>
        <v>0</v>
      </c>
      <c r="XS37" s="5"/>
      <c r="XT37" s="6" t="s">
        <v>2</v>
      </c>
      <c r="XU37" s="26">
        <f>SUM(XU5:XU36)</f>
        <v>378100</v>
      </c>
      <c r="XV37" s="7" t="s">
        <v>6</v>
      </c>
      <c r="XW37" s="16">
        <f>SUM(XW5:XW34)</f>
        <v>0</v>
      </c>
      <c r="XY37" s="5"/>
      <c r="XZ37" s="6" t="s">
        <v>2</v>
      </c>
      <c r="YA37" s="26">
        <f>SUM(YA5:YA36)</f>
        <v>98100</v>
      </c>
      <c r="YB37" s="7" t="s">
        <v>6</v>
      </c>
      <c r="YC37" s="16">
        <f>SUM(YC5:YC34)</f>
        <v>0</v>
      </c>
      <c r="YE37" s="5"/>
      <c r="YF37" s="6" t="s">
        <v>2</v>
      </c>
      <c r="YG37" s="26">
        <f>SUM(YG5:YG36)</f>
        <v>969500</v>
      </c>
      <c r="YH37" s="7" t="s">
        <v>6</v>
      </c>
      <c r="YI37" s="16">
        <f>SUM(YI5:YI34)</f>
        <v>0</v>
      </c>
      <c r="YK37" s="5"/>
      <c r="YL37" s="6" t="s">
        <v>2</v>
      </c>
      <c r="YM37" s="26">
        <f>SUM(YM5:YM36)</f>
        <v>428350</v>
      </c>
      <c r="YN37" s="7" t="s">
        <v>6</v>
      </c>
      <c r="YO37" s="16">
        <f>SUM(YO5:YO34)</f>
        <v>0</v>
      </c>
      <c r="YQ37" s="5"/>
      <c r="YR37" s="6" t="s">
        <v>2</v>
      </c>
      <c r="YS37" s="26">
        <f>SUM(YS5:YS36)</f>
        <v>62000</v>
      </c>
      <c r="YT37" s="7" t="s">
        <v>6</v>
      </c>
      <c r="YU37" s="16">
        <f>SUM(YU5:YU34)</f>
        <v>0</v>
      </c>
      <c r="YW37" s="5"/>
      <c r="YX37" s="6" t="s">
        <v>2</v>
      </c>
      <c r="YY37" s="26">
        <f>SUM(YY5:YY36)</f>
        <v>8750</v>
      </c>
      <c r="YZ37" s="7" t="s">
        <v>6</v>
      </c>
      <c r="ZA37" s="16">
        <f>SUM(ZA5:ZA34)</f>
        <v>0</v>
      </c>
      <c r="ZC37" s="5"/>
      <c r="ZD37" s="6" t="s">
        <v>2</v>
      </c>
      <c r="ZE37" s="26">
        <f>SUM(ZE5:ZE36)</f>
        <v>389000</v>
      </c>
      <c r="ZF37" s="7" t="s">
        <v>6</v>
      </c>
      <c r="ZG37" s="16">
        <f>SUM(ZG5:ZG34)</f>
        <v>0</v>
      </c>
      <c r="ZI37" s="5"/>
      <c r="ZJ37" s="6" t="s">
        <v>2</v>
      </c>
      <c r="ZK37" s="26">
        <f>SUM(ZK5:ZK36)</f>
        <v>136000</v>
      </c>
      <c r="ZL37" s="7" t="s">
        <v>6</v>
      </c>
      <c r="ZM37" s="16">
        <f>SUM(ZM5:ZM34)</f>
        <v>0</v>
      </c>
      <c r="ZO37" s="5"/>
      <c r="ZP37" s="6" t="s">
        <v>2</v>
      </c>
      <c r="ZQ37" s="26">
        <f>SUM(ZQ5:ZQ36)</f>
        <v>828900</v>
      </c>
      <c r="ZR37" s="7" t="s">
        <v>6</v>
      </c>
      <c r="ZS37" s="16">
        <f>SUM(ZS5:ZS34)</f>
        <v>0</v>
      </c>
      <c r="ZU37" s="5"/>
      <c r="ZV37" s="6" t="s">
        <v>2</v>
      </c>
      <c r="ZW37" s="26">
        <f>SUM(ZW5:ZW36)</f>
        <v>393300</v>
      </c>
      <c r="ZX37" s="7" t="s">
        <v>6</v>
      </c>
      <c r="ZY37" s="16">
        <f>SUM(ZY5:ZY34)</f>
        <v>0</v>
      </c>
      <c r="AAA37" s="5"/>
      <c r="AAB37" s="6" t="s">
        <v>2</v>
      </c>
      <c r="AAC37" s="26">
        <f>SUM(AAC5:AAC36)</f>
        <v>242400</v>
      </c>
      <c r="AAD37" s="7" t="s">
        <v>6</v>
      </c>
      <c r="AAE37" s="16">
        <f>SUM(AAE5:AAE34)</f>
        <v>0</v>
      </c>
      <c r="AAG37" s="5"/>
      <c r="AAH37" s="6" t="s">
        <v>2</v>
      </c>
      <c r="AAI37" s="26">
        <f>SUM(AAI5:AAI36)</f>
        <v>745731</v>
      </c>
      <c r="AAJ37" s="7" t="s">
        <v>6</v>
      </c>
      <c r="AAK37" s="16">
        <f>SUM(AAK5:AAK34)</f>
        <v>42119.39</v>
      </c>
      <c r="AAM37" s="5"/>
      <c r="AAN37" s="6" t="s">
        <v>2</v>
      </c>
      <c r="AAO37" s="26">
        <f>SUM(AAO5:AAO36)</f>
        <v>295300</v>
      </c>
      <c r="AAP37" s="7" t="s">
        <v>6</v>
      </c>
      <c r="AAQ37" s="16">
        <f>SUM(AAQ5:AAQ34)</f>
        <v>0</v>
      </c>
      <c r="AAS37" s="5"/>
      <c r="AAT37" s="6" t="s">
        <v>2</v>
      </c>
      <c r="AAU37" s="26">
        <f>SUM(AAU5:AAU36)</f>
        <v>399750</v>
      </c>
      <c r="AAV37" s="7" t="s">
        <v>6</v>
      </c>
      <c r="AAW37" s="16">
        <f>SUM(AAW5:AAW34)</f>
        <v>0</v>
      </c>
      <c r="AAY37" s="5"/>
      <c r="AAZ37" s="6" t="s">
        <v>2</v>
      </c>
      <c r="ABA37" s="26">
        <f>SUM(ABA5:ABA36)</f>
        <v>164400</v>
      </c>
      <c r="ABB37" s="7" t="s">
        <v>6</v>
      </c>
      <c r="ABC37" s="16">
        <f>SUM(ABC5:ABC34)</f>
        <v>0</v>
      </c>
      <c r="ABE37" s="5"/>
      <c r="ABF37" s="6" t="s">
        <v>2</v>
      </c>
      <c r="ABG37" s="26">
        <f>SUM(ABG5:ABG36)</f>
        <v>578350</v>
      </c>
      <c r="ABH37" s="7" t="s">
        <v>6</v>
      </c>
      <c r="ABI37" s="16">
        <f>SUM(ABI5:ABI34)</f>
        <v>0</v>
      </c>
      <c r="ABK37" s="5"/>
      <c r="ABL37" s="6" t="s">
        <v>2</v>
      </c>
      <c r="ABM37" s="26">
        <f>SUM(ABM5:ABM36)</f>
        <v>643900</v>
      </c>
      <c r="ABN37" s="7" t="s">
        <v>6</v>
      </c>
      <c r="ABO37" s="16">
        <f>SUM(ABO5:ABO34)</f>
        <v>0</v>
      </c>
      <c r="ABQ37" s="5"/>
      <c r="ABR37" s="6" t="s">
        <v>2</v>
      </c>
      <c r="ABS37" s="26">
        <f>SUM(ABS5:ABS36)</f>
        <v>0</v>
      </c>
      <c r="ABT37" s="7" t="s">
        <v>6</v>
      </c>
      <c r="ABU37" s="16">
        <f>SUM(ABU5:ABU34)</f>
        <v>0</v>
      </c>
      <c r="ABW37" s="5"/>
      <c r="ABX37" s="6" t="s">
        <v>2</v>
      </c>
      <c r="ABY37" s="26">
        <f>SUM(ABY5:ABY36)</f>
        <v>0</v>
      </c>
      <c r="ABZ37" s="7" t="s">
        <v>6</v>
      </c>
      <c r="ACA37" s="16">
        <f>SUM(ACA5:ACA34)</f>
        <v>0</v>
      </c>
      <c r="ACC37" s="5"/>
      <c r="ACD37" s="6" t="s">
        <v>2</v>
      </c>
      <c r="ACE37" s="26">
        <f>SUM(ACE5:ACE36)</f>
        <v>0</v>
      </c>
      <c r="ACF37" s="7" t="s">
        <v>6</v>
      </c>
      <c r="ACG37" s="16">
        <f>SUM(ACG5:ACG34)</f>
        <v>0</v>
      </c>
      <c r="ACI37" s="5"/>
      <c r="ACJ37" s="6" t="s">
        <v>2</v>
      </c>
      <c r="ACK37" s="26">
        <f>SUM(ACK5:ACK36)</f>
        <v>0</v>
      </c>
      <c r="ACL37" s="7" t="s">
        <v>6</v>
      </c>
      <c r="ACM37" s="16">
        <f>SUM(ACM5:ACM34)</f>
        <v>0</v>
      </c>
      <c r="ACO37" s="5"/>
      <c r="ACP37" s="6" t="s">
        <v>2</v>
      </c>
      <c r="ACQ37" s="26">
        <f>SUM(ACQ5:ACQ36)</f>
        <v>0</v>
      </c>
      <c r="ACR37" s="7" t="s">
        <v>6</v>
      </c>
      <c r="ACS37" s="16">
        <f>SUM(ACS5:ACS34)</f>
        <v>0</v>
      </c>
      <c r="ACU37" s="5"/>
      <c r="ACV37" s="6" t="s">
        <v>2</v>
      </c>
      <c r="ACW37" s="26">
        <f>SUM(ACW5:ACW36)</f>
        <v>0</v>
      </c>
      <c r="ACX37" s="7" t="s">
        <v>6</v>
      </c>
      <c r="ACY37" s="16">
        <f>SUM(ACY5:ACY34)</f>
        <v>0</v>
      </c>
      <c r="ADA37" s="5"/>
      <c r="ADB37" s="6" t="s">
        <v>2</v>
      </c>
      <c r="ADC37" s="26">
        <f>SUM(ADC5:ADC36)</f>
        <v>0</v>
      </c>
      <c r="ADD37" s="7" t="s">
        <v>6</v>
      </c>
      <c r="ADE37" s="16">
        <f>SUM(ADE5:ADE34)</f>
        <v>0</v>
      </c>
      <c r="ADG37" s="5"/>
      <c r="ADH37" s="6" t="s">
        <v>2</v>
      </c>
      <c r="ADI37" s="26">
        <f>SUM(ADI5:ADI36)</f>
        <v>0</v>
      </c>
      <c r="ADJ37" s="7" t="s">
        <v>6</v>
      </c>
      <c r="ADK37" s="16">
        <f>SUM(ADK5:ADK34)</f>
        <v>0</v>
      </c>
    </row>
    <row r="38" spans="1:791" x14ac:dyDescent="0.25">
      <c r="C38" s="6"/>
      <c r="D38" s="4"/>
      <c r="E38" s="6" t="s">
        <v>9</v>
      </c>
      <c r="F38" s="3"/>
      <c r="I38" s="6"/>
      <c r="J38" s="4"/>
      <c r="K38" s="6" t="s">
        <v>9</v>
      </c>
      <c r="L38" s="3"/>
      <c r="O38" s="6"/>
      <c r="P38" s="4"/>
      <c r="Q38" s="6" t="s">
        <v>9</v>
      </c>
      <c r="R38" s="3"/>
      <c r="U38" s="6"/>
      <c r="V38" s="4"/>
      <c r="W38" s="6" t="s">
        <v>9</v>
      </c>
      <c r="X38" s="3"/>
      <c r="AA38" s="6"/>
      <c r="AB38" s="4"/>
      <c r="AC38" s="6" t="s">
        <v>9</v>
      </c>
      <c r="AD38" s="3"/>
      <c r="AG38" s="6"/>
      <c r="AH38" s="4"/>
      <c r="AI38" s="6" t="s">
        <v>9</v>
      </c>
      <c r="AJ38" s="3"/>
      <c r="AM38" s="6"/>
      <c r="AN38" s="4"/>
      <c r="AO38" s="6" t="s">
        <v>9</v>
      </c>
      <c r="AP38" s="3"/>
      <c r="AS38" s="6"/>
      <c r="AT38" s="4"/>
      <c r="AU38" s="6" t="s">
        <v>9</v>
      </c>
      <c r="AV38" s="3"/>
      <c r="AY38" s="6"/>
      <c r="AZ38" s="4"/>
      <c r="BA38" s="6" t="s">
        <v>9</v>
      </c>
      <c r="BB38" s="3"/>
      <c r="BE38" s="6"/>
      <c r="BF38" s="4"/>
      <c r="BG38" s="6" t="s">
        <v>9</v>
      </c>
      <c r="BH38" s="3"/>
      <c r="BK38" s="6"/>
      <c r="BL38" s="4"/>
      <c r="BM38" s="6" t="s">
        <v>9</v>
      </c>
      <c r="BN38" s="3"/>
      <c r="BQ38" s="6"/>
      <c r="BR38" s="4"/>
      <c r="BS38" s="6" t="s">
        <v>9</v>
      </c>
      <c r="BT38" s="3"/>
      <c r="BU38" s="25"/>
      <c r="BW38" s="6"/>
      <c r="BX38" s="4"/>
      <c r="BY38" s="6" t="s">
        <v>9</v>
      </c>
      <c r="BZ38" s="3"/>
      <c r="CC38" s="6"/>
      <c r="CD38" s="4"/>
      <c r="CE38" s="6" t="s">
        <v>9</v>
      </c>
      <c r="CF38" s="3"/>
      <c r="CI38" s="6"/>
      <c r="CJ38" s="4"/>
      <c r="CK38" s="6" t="s">
        <v>9</v>
      </c>
      <c r="CL38" s="3"/>
      <c r="CO38" s="6"/>
      <c r="CP38" s="4"/>
      <c r="CQ38" s="6" t="s">
        <v>9</v>
      </c>
      <c r="CR38" s="3"/>
      <c r="CU38" s="6"/>
      <c r="CV38" s="4"/>
      <c r="CW38" s="6" t="s">
        <v>9</v>
      </c>
      <c r="CX38" s="3"/>
      <c r="DA38" s="6"/>
      <c r="DB38" s="4"/>
      <c r="DC38" s="6" t="s">
        <v>9</v>
      </c>
      <c r="DD38" s="3"/>
      <c r="DG38" s="6"/>
      <c r="DH38" s="4"/>
      <c r="DI38" s="6" t="s">
        <v>9</v>
      </c>
      <c r="DJ38" s="3"/>
      <c r="DM38" s="6"/>
      <c r="DN38" s="4"/>
      <c r="DO38" s="6" t="s">
        <v>9</v>
      </c>
      <c r="DP38" s="3"/>
      <c r="DS38" s="6"/>
      <c r="DT38" s="4"/>
      <c r="DU38" s="6" t="s">
        <v>9</v>
      </c>
      <c r="DV38" s="3"/>
      <c r="DY38" s="6"/>
      <c r="DZ38" s="4"/>
      <c r="EA38" s="6" t="s">
        <v>9</v>
      </c>
      <c r="EB38" s="3"/>
      <c r="EF38" s="6"/>
      <c r="EG38" s="4"/>
      <c r="EH38" s="6" t="s">
        <v>9</v>
      </c>
      <c r="EI38" s="3"/>
      <c r="EL38" s="6"/>
      <c r="EM38" s="4"/>
      <c r="EN38" s="6" t="s">
        <v>9</v>
      </c>
      <c r="EO38" s="3"/>
      <c r="ER38" s="6"/>
      <c r="ES38" s="4"/>
      <c r="ET38" s="6" t="s">
        <v>9</v>
      </c>
      <c r="EU38" s="3"/>
      <c r="EX38" s="6"/>
      <c r="EY38" s="4"/>
      <c r="EZ38" s="6" t="s">
        <v>9</v>
      </c>
      <c r="FA38" s="3"/>
      <c r="FD38" s="6"/>
      <c r="FE38" s="4"/>
      <c r="FF38" s="6" t="s">
        <v>9</v>
      </c>
      <c r="FG38" s="3"/>
      <c r="FJ38" s="6"/>
      <c r="FK38" s="4"/>
      <c r="FL38" s="6" t="s">
        <v>9</v>
      </c>
      <c r="FM38" s="3"/>
      <c r="FP38" s="6"/>
      <c r="FQ38" s="4"/>
      <c r="FR38" s="6" t="s">
        <v>9</v>
      </c>
      <c r="FS38" s="3"/>
      <c r="FV38" s="6"/>
      <c r="FW38" s="4"/>
      <c r="FX38" s="6" t="s">
        <v>9</v>
      </c>
      <c r="FY38" s="3"/>
      <c r="GB38" s="6"/>
      <c r="GC38" s="4"/>
      <c r="GD38" s="6" t="s">
        <v>9</v>
      </c>
      <c r="GE38" s="3"/>
      <c r="GH38" s="6"/>
      <c r="GI38" s="4"/>
      <c r="GJ38" s="6" t="s">
        <v>9</v>
      </c>
      <c r="GK38" s="3"/>
      <c r="GN38" s="6"/>
      <c r="GO38" s="4"/>
      <c r="GP38" s="6" t="s">
        <v>9</v>
      </c>
      <c r="GQ38" s="3"/>
      <c r="GT38" s="6"/>
      <c r="GU38" s="4"/>
      <c r="GV38" s="6" t="s">
        <v>9</v>
      </c>
      <c r="GW38" s="3"/>
      <c r="GZ38" s="6"/>
      <c r="HA38" s="4"/>
      <c r="HB38" s="6" t="s">
        <v>9</v>
      </c>
      <c r="HC38" s="3"/>
      <c r="HF38" s="6"/>
      <c r="HG38" s="4"/>
      <c r="HH38" s="6" t="s">
        <v>9</v>
      </c>
      <c r="HI38" s="3"/>
      <c r="HL38" s="6"/>
      <c r="HM38" s="4"/>
      <c r="HN38" s="6" t="s">
        <v>9</v>
      </c>
      <c r="HO38" s="3"/>
      <c r="HR38" s="6"/>
      <c r="HS38" s="4"/>
      <c r="HT38" s="6" t="s">
        <v>9</v>
      </c>
      <c r="HU38" s="3"/>
      <c r="HX38" s="6"/>
      <c r="HY38" s="4"/>
      <c r="HZ38" s="6" t="s">
        <v>9</v>
      </c>
      <c r="IA38" s="3"/>
      <c r="IB38" s="25"/>
      <c r="ID38" s="6"/>
      <c r="IE38" s="4"/>
      <c r="IF38" s="6" t="s">
        <v>9</v>
      </c>
      <c r="IG38" s="3"/>
      <c r="IJ38" s="6"/>
      <c r="IK38" s="4"/>
      <c r="IL38" s="6" t="s">
        <v>9</v>
      </c>
      <c r="IM38" s="3"/>
      <c r="IP38" s="6"/>
      <c r="IQ38" s="4"/>
      <c r="IR38" s="6" t="s">
        <v>9</v>
      </c>
      <c r="IS38" s="3"/>
      <c r="IV38" s="6"/>
      <c r="IW38" s="4"/>
      <c r="IX38" s="6" t="s">
        <v>9</v>
      </c>
      <c r="IY38" s="3"/>
      <c r="JB38" s="6"/>
      <c r="JC38" s="4"/>
      <c r="JD38" s="6" t="s">
        <v>9</v>
      </c>
      <c r="JE38" s="3"/>
      <c r="JH38" s="6"/>
      <c r="JI38" s="4"/>
      <c r="JJ38" s="6" t="s">
        <v>9</v>
      </c>
      <c r="JK38" s="3"/>
      <c r="JN38" s="6"/>
      <c r="JO38" s="4"/>
      <c r="JP38" s="6" t="s">
        <v>9</v>
      </c>
      <c r="JQ38" s="3"/>
      <c r="JT38" s="6"/>
      <c r="JU38" s="4"/>
      <c r="JV38" s="6" t="s">
        <v>9</v>
      </c>
      <c r="JW38" s="3"/>
      <c r="JZ38" s="6"/>
      <c r="KA38" s="4"/>
      <c r="KB38" s="6" t="s">
        <v>9</v>
      </c>
      <c r="KC38" s="3"/>
      <c r="KF38" s="6"/>
      <c r="KG38" s="4"/>
      <c r="KH38" s="6" t="s">
        <v>9</v>
      </c>
      <c r="KI38" s="3"/>
      <c r="KM38" s="6"/>
      <c r="KN38" s="4"/>
      <c r="KO38" s="6" t="s">
        <v>9</v>
      </c>
      <c r="KP38" s="3"/>
      <c r="KS38" s="6"/>
      <c r="KT38" s="4"/>
      <c r="KU38" s="6" t="s">
        <v>9</v>
      </c>
      <c r="KV38" s="3"/>
      <c r="KY38" s="6"/>
      <c r="KZ38" s="4"/>
      <c r="LA38" s="6" t="s">
        <v>9</v>
      </c>
      <c r="LB38" s="3"/>
      <c r="LE38" s="6"/>
      <c r="LF38" s="4"/>
      <c r="LG38" s="6" t="s">
        <v>9</v>
      </c>
      <c r="LH38" s="3"/>
      <c r="LK38" s="6"/>
      <c r="LL38" s="4"/>
      <c r="LM38" s="6" t="s">
        <v>9</v>
      </c>
      <c r="LN38" s="3"/>
      <c r="LQ38" s="6"/>
      <c r="LR38" s="4"/>
      <c r="LS38" s="6" t="s">
        <v>9</v>
      </c>
      <c r="LT38" s="3"/>
      <c r="LW38" s="6"/>
      <c r="LX38" s="4"/>
      <c r="LY38" s="6" t="s">
        <v>9</v>
      </c>
      <c r="LZ38" s="3"/>
      <c r="MC38" s="6"/>
      <c r="MD38" s="4"/>
      <c r="ME38" s="6" t="s">
        <v>9</v>
      </c>
      <c r="MF38" s="3"/>
      <c r="MI38" s="6"/>
      <c r="MJ38" s="4"/>
      <c r="MK38" s="6" t="s">
        <v>9</v>
      </c>
      <c r="ML38" s="3"/>
      <c r="MP38" s="6"/>
      <c r="MQ38" s="4"/>
      <c r="MR38" s="6" t="s">
        <v>9</v>
      </c>
      <c r="MS38" s="3"/>
      <c r="MV38" s="6"/>
      <c r="MW38" s="4"/>
      <c r="MX38" s="6" t="s">
        <v>9</v>
      </c>
      <c r="MY38" s="3"/>
      <c r="NB38" s="6"/>
      <c r="NC38" s="4"/>
      <c r="ND38" s="6" t="s">
        <v>9</v>
      </c>
      <c r="NE38" s="3"/>
      <c r="NH38" s="6"/>
      <c r="NI38" s="4"/>
      <c r="NJ38" s="6" t="s">
        <v>9</v>
      </c>
      <c r="NK38" s="3"/>
      <c r="NN38" s="6"/>
      <c r="NO38" s="4"/>
      <c r="NP38" s="6" t="s">
        <v>9</v>
      </c>
      <c r="NQ38" s="3"/>
      <c r="NT38" s="6"/>
      <c r="NU38" s="4"/>
      <c r="NV38" s="6" t="s">
        <v>9</v>
      </c>
      <c r="NW38" s="3"/>
      <c r="NZ38" s="6"/>
      <c r="OA38" s="4"/>
      <c r="OB38" s="6" t="s">
        <v>9</v>
      </c>
      <c r="OC38" s="3"/>
      <c r="OF38" s="6"/>
      <c r="OG38" s="4"/>
      <c r="OH38" s="6" t="s">
        <v>9</v>
      </c>
      <c r="OI38" s="3"/>
      <c r="OL38" s="6"/>
      <c r="OM38" s="4"/>
      <c r="ON38" s="6" t="s">
        <v>9</v>
      </c>
      <c r="OO38" s="3"/>
      <c r="OR38" s="6"/>
      <c r="OS38" s="4"/>
      <c r="OT38" s="6" t="s">
        <v>9</v>
      </c>
      <c r="OU38" s="3"/>
      <c r="OX38" s="6"/>
      <c r="OY38" s="4"/>
      <c r="OZ38" s="6" t="s">
        <v>9</v>
      </c>
      <c r="PA38" s="3"/>
      <c r="PD38" s="6"/>
      <c r="PE38" s="4"/>
      <c r="PF38" s="6" t="s">
        <v>9</v>
      </c>
      <c r="PG38" s="3"/>
      <c r="PJ38" s="6"/>
      <c r="PK38" s="4"/>
      <c r="PL38" s="6" t="s">
        <v>9</v>
      </c>
      <c r="PM38" s="3"/>
      <c r="PP38" s="6"/>
      <c r="PQ38" s="4"/>
      <c r="PR38" s="6" t="s">
        <v>9</v>
      </c>
      <c r="PS38" s="3"/>
      <c r="PV38" s="6"/>
      <c r="PW38" s="4"/>
      <c r="PX38" s="6" t="s">
        <v>9</v>
      </c>
      <c r="PY38" s="3"/>
      <c r="QB38" s="6"/>
      <c r="QC38" s="4"/>
      <c r="QD38" s="6" t="s">
        <v>9</v>
      </c>
      <c r="QE38" s="3"/>
      <c r="QH38" s="6"/>
      <c r="QI38" s="4"/>
      <c r="QJ38" s="6" t="s">
        <v>9</v>
      </c>
      <c r="QK38" s="3"/>
      <c r="QL38" s="25"/>
      <c r="QN38" s="6"/>
      <c r="QO38" s="4"/>
      <c r="QP38" s="6" t="s">
        <v>9</v>
      </c>
      <c r="QQ38" s="3"/>
      <c r="QT38" s="6"/>
      <c r="QU38" s="4"/>
      <c r="QV38" s="6" t="s">
        <v>9</v>
      </c>
      <c r="QW38" s="3"/>
      <c r="QZ38" s="6"/>
      <c r="RA38" s="4"/>
      <c r="RB38" s="6" t="s">
        <v>9</v>
      </c>
      <c r="RC38" s="3"/>
      <c r="RF38" s="6"/>
      <c r="RG38" s="4"/>
      <c r="RH38" s="6" t="s">
        <v>9</v>
      </c>
      <c r="RI38" s="3"/>
      <c r="RL38" s="6"/>
      <c r="RM38" s="4"/>
      <c r="RN38" s="6" t="s">
        <v>9</v>
      </c>
      <c r="RO38" s="3"/>
      <c r="RR38" s="6"/>
      <c r="RS38" s="4"/>
      <c r="RT38" s="6" t="s">
        <v>9</v>
      </c>
      <c r="RU38" s="3"/>
      <c r="RX38" s="6"/>
      <c r="RY38" s="4"/>
      <c r="RZ38" s="6" t="s">
        <v>9</v>
      </c>
      <c r="SA38" s="3"/>
      <c r="SD38" s="6"/>
      <c r="SE38" s="4"/>
      <c r="SF38" s="6" t="s">
        <v>9</v>
      </c>
      <c r="SG38" s="3"/>
      <c r="SJ38" s="6"/>
      <c r="SK38" s="4"/>
      <c r="SL38" s="6" t="s">
        <v>9</v>
      </c>
      <c r="SM38" s="3"/>
      <c r="SP38" s="6"/>
      <c r="SQ38" s="4"/>
      <c r="SR38" s="6" t="s">
        <v>9</v>
      </c>
      <c r="SS38" s="3"/>
      <c r="SW38" s="6"/>
      <c r="SX38" s="4"/>
      <c r="SY38" s="6" t="s">
        <v>9</v>
      </c>
      <c r="SZ38" s="3"/>
      <c r="TC38" s="6"/>
      <c r="TD38" s="4"/>
      <c r="TE38" s="6" t="s">
        <v>9</v>
      </c>
      <c r="TF38" s="3"/>
      <c r="TI38" s="6"/>
      <c r="TJ38" s="4"/>
      <c r="TK38" s="6" t="s">
        <v>9</v>
      </c>
      <c r="TL38" s="3"/>
      <c r="TO38" s="6"/>
      <c r="TP38" s="4"/>
      <c r="TQ38" s="6" t="s">
        <v>9</v>
      </c>
      <c r="TR38" s="3"/>
      <c r="TU38" s="6"/>
      <c r="TV38" s="4"/>
      <c r="TW38" s="6" t="s">
        <v>9</v>
      </c>
      <c r="TX38" s="3"/>
      <c r="UA38" s="6"/>
      <c r="UB38" s="4"/>
      <c r="UC38" s="6" t="s">
        <v>9</v>
      </c>
      <c r="UD38" s="3"/>
      <c r="UG38" s="6"/>
      <c r="UH38" s="4"/>
      <c r="UI38" s="6" t="s">
        <v>9</v>
      </c>
      <c r="UJ38" s="3"/>
      <c r="UM38" s="6"/>
      <c r="UN38" s="4"/>
      <c r="UO38" s="6" t="s">
        <v>9</v>
      </c>
      <c r="UP38" s="3"/>
      <c r="US38" s="6"/>
      <c r="UT38" s="4"/>
      <c r="UU38" s="6" t="s">
        <v>9</v>
      </c>
      <c r="UV38" s="3"/>
      <c r="UY38" s="6"/>
      <c r="UZ38" s="4"/>
      <c r="VA38" s="6" t="s">
        <v>9</v>
      </c>
      <c r="VB38" s="3"/>
      <c r="VF38" s="6"/>
      <c r="VG38" s="4"/>
      <c r="VH38" s="6" t="s">
        <v>9</v>
      </c>
      <c r="VI38" s="3"/>
      <c r="VL38" s="6"/>
      <c r="VM38" s="4"/>
      <c r="VN38" s="6" t="s">
        <v>9</v>
      </c>
      <c r="VO38" s="3"/>
      <c r="VR38" s="6"/>
      <c r="VS38" s="4"/>
      <c r="VT38" s="6" t="s">
        <v>9</v>
      </c>
      <c r="VU38" s="3"/>
      <c r="VX38" s="6"/>
      <c r="VY38" s="4"/>
      <c r="VZ38" s="6" t="s">
        <v>9</v>
      </c>
      <c r="WA38" s="3"/>
      <c r="WD38" s="6"/>
      <c r="WE38" s="4"/>
      <c r="WF38" s="6" t="s">
        <v>9</v>
      </c>
      <c r="WG38" s="3"/>
      <c r="WJ38" s="6"/>
      <c r="WK38" s="4"/>
      <c r="WL38" s="6" t="s">
        <v>9</v>
      </c>
      <c r="WM38" s="3"/>
      <c r="WP38" s="6"/>
      <c r="WQ38" s="4"/>
      <c r="WR38" s="6" t="s">
        <v>9</v>
      </c>
      <c r="WS38" s="3"/>
      <c r="WV38" s="6"/>
      <c r="WW38" s="4"/>
      <c r="WX38" s="6" t="s">
        <v>9</v>
      </c>
      <c r="WY38" s="3"/>
      <c r="XB38" s="6"/>
      <c r="XC38" s="4"/>
      <c r="XD38" s="6" t="s">
        <v>9</v>
      </c>
      <c r="XE38" s="3"/>
      <c r="XH38" s="6"/>
      <c r="XI38" s="4"/>
      <c r="XJ38" s="6" t="s">
        <v>9</v>
      </c>
      <c r="XK38" s="3"/>
      <c r="XN38" s="6"/>
      <c r="XO38" s="4"/>
      <c r="XP38" s="6" t="s">
        <v>9</v>
      </c>
      <c r="XQ38" s="3"/>
      <c r="XT38" s="6"/>
      <c r="XU38" s="4"/>
      <c r="XV38" s="6" t="s">
        <v>9</v>
      </c>
      <c r="XW38" s="3"/>
      <c r="XZ38" s="6"/>
      <c r="YA38" s="4"/>
      <c r="YB38" s="6" t="s">
        <v>9</v>
      </c>
      <c r="YC38" s="3"/>
      <c r="YF38" s="6"/>
      <c r="YG38" s="4"/>
      <c r="YH38" s="6" t="s">
        <v>9</v>
      </c>
      <c r="YI38" s="3"/>
      <c r="YL38" s="6"/>
      <c r="YM38" s="4"/>
      <c r="YN38" s="6" t="s">
        <v>9</v>
      </c>
      <c r="YO38" s="3"/>
      <c r="YR38" s="6"/>
      <c r="YS38" s="4"/>
      <c r="YT38" s="6" t="s">
        <v>9</v>
      </c>
      <c r="YU38" s="3"/>
      <c r="YX38" s="6"/>
      <c r="YY38" s="4"/>
      <c r="YZ38" s="6" t="s">
        <v>9</v>
      </c>
      <c r="ZA38" s="3"/>
      <c r="ZD38" s="6"/>
      <c r="ZE38" s="4"/>
      <c r="ZF38" s="6" t="s">
        <v>9</v>
      </c>
      <c r="ZG38" s="3"/>
      <c r="ZJ38" s="6"/>
      <c r="ZK38" s="4"/>
      <c r="ZL38" s="6" t="s">
        <v>9</v>
      </c>
      <c r="ZM38" s="3"/>
      <c r="ZP38" s="6"/>
      <c r="ZQ38" s="4"/>
      <c r="ZR38" s="6" t="s">
        <v>9</v>
      </c>
      <c r="ZS38" s="3"/>
      <c r="ZV38" s="6"/>
      <c r="ZW38" s="4"/>
      <c r="ZX38" s="6" t="s">
        <v>9</v>
      </c>
      <c r="ZY38" s="3"/>
      <c r="AAB38" s="6"/>
      <c r="AAC38" s="4"/>
      <c r="AAD38" s="6" t="s">
        <v>9</v>
      </c>
      <c r="AAE38" s="3"/>
      <c r="AAH38" s="6"/>
      <c r="AAI38" s="4"/>
      <c r="AAJ38" s="6" t="s">
        <v>9</v>
      </c>
      <c r="AAK38" s="3"/>
      <c r="AAN38" s="6"/>
      <c r="AAO38" s="4"/>
      <c r="AAP38" s="6" t="s">
        <v>9</v>
      </c>
      <c r="AAQ38" s="3"/>
      <c r="AAT38" s="6"/>
      <c r="AAU38" s="4"/>
      <c r="AAV38" s="6" t="s">
        <v>9</v>
      </c>
      <c r="AAW38" s="3"/>
      <c r="AAZ38" s="6"/>
      <c r="ABA38" s="4"/>
      <c r="ABB38" s="6" t="s">
        <v>9</v>
      </c>
      <c r="ABC38" s="3"/>
      <c r="ABF38" s="6"/>
      <c r="ABG38" s="4"/>
      <c r="ABH38" s="6" t="s">
        <v>9</v>
      </c>
      <c r="ABI38" s="3"/>
      <c r="ABL38" s="6"/>
      <c r="ABM38" s="4"/>
      <c r="ABN38" s="6" t="s">
        <v>9</v>
      </c>
      <c r="ABO38" s="3"/>
      <c r="ABR38" s="6"/>
      <c r="ABS38" s="4"/>
      <c r="ABT38" s="6" t="s">
        <v>9</v>
      </c>
      <c r="ABU38" s="3"/>
      <c r="ABX38" s="6"/>
      <c r="ABY38" s="4"/>
      <c r="ABZ38" s="6" t="s">
        <v>9</v>
      </c>
      <c r="ACA38" s="3"/>
      <c r="ACD38" s="6"/>
      <c r="ACE38" s="4"/>
      <c r="ACF38" s="6" t="s">
        <v>9</v>
      </c>
      <c r="ACG38" s="3"/>
      <c r="ACJ38" s="6"/>
      <c r="ACK38" s="4"/>
      <c r="ACL38" s="6" t="s">
        <v>9</v>
      </c>
      <c r="ACM38" s="3"/>
      <c r="ACP38" s="6"/>
      <c r="ACQ38" s="4"/>
      <c r="ACR38" s="6" t="s">
        <v>9</v>
      </c>
      <c r="ACS38" s="3"/>
      <c r="ACV38" s="6"/>
      <c r="ACW38" s="4"/>
      <c r="ACX38" s="6" t="s">
        <v>9</v>
      </c>
      <c r="ACY38" s="3"/>
      <c r="ADB38" s="6"/>
      <c r="ADC38" s="4"/>
      <c r="ADD38" s="6" t="s">
        <v>9</v>
      </c>
      <c r="ADE38" s="3"/>
      <c r="ADH38" s="6"/>
      <c r="ADI38" s="4"/>
      <c r="ADJ38" s="6" t="s">
        <v>9</v>
      </c>
      <c r="ADK38" s="3"/>
    </row>
    <row r="39" spans="1:791" x14ac:dyDescent="0.25">
      <c r="C39" s="6" t="s">
        <v>7</v>
      </c>
      <c r="D39" s="26">
        <f>+D37+F37</f>
        <v>438900</v>
      </c>
      <c r="E39" s="6" t="s">
        <v>8</v>
      </c>
      <c r="F39" s="16"/>
      <c r="G39" s="27"/>
      <c r="I39" s="6" t="s">
        <v>7</v>
      </c>
      <c r="J39" s="16">
        <f>+J37+L37</f>
        <v>64150</v>
      </c>
      <c r="K39" s="6" t="s">
        <v>8</v>
      </c>
      <c r="L39" s="16"/>
      <c r="M39" s="27"/>
      <c r="O39" s="6" t="s">
        <v>7</v>
      </c>
      <c r="P39" s="16">
        <f>+P37+R37</f>
        <v>379700</v>
      </c>
      <c r="Q39" s="6" t="s">
        <v>8</v>
      </c>
      <c r="R39" s="16"/>
      <c r="S39" s="27"/>
      <c r="U39" s="6" t="s">
        <v>7</v>
      </c>
      <c r="V39" s="16">
        <f>+V37+X37</f>
        <v>406250</v>
      </c>
      <c r="W39" s="6" t="s">
        <v>8</v>
      </c>
      <c r="X39" s="16"/>
      <c r="Y39" s="27"/>
      <c r="AA39" s="6" t="s">
        <v>7</v>
      </c>
      <c r="AB39" s="16">
        <f>+AB37+AD37</f>
        <v>143150</v>
      </c>
      <c r="AC39" s="6" t="s">
        <v>8</v>
      </c>
      <c r="AD39" s="16">
        <f>AB10</f>
        <v>0</v>
      </c>
      <c r="AE39" s="27"/>
      <c r="AG39" s="6" t="s">
        <v>7</v>
      </c>
      <c r="AH39" s="16">
        <f>+AH37+AJ37</f>
        <v>51050</v>
      </c>
      <c r="AI39" s="6" t="s">
        <v>8</v>
      </c>
      <c r="AJ39" s="16"/>
      <c r="AK39" s="27"/>
      <c r="AM39" s="6" t="s">
        <v>7</v>
      </c>
      <c r="AN39" s="16">
        <f>+AN37+AP37</f>
        <v>176099.54</v>
      </c>
      <c r="AO39" s="6" t="s">
        <v>8</v>
      </c>
      <c r="AP39" s="16">
        <f>AN7</f>
        <v>10966</v>
      </c>
      <c r="AQ39" s="27"/>
      <c r="AS39" s="6" t="s">
        <v>7</v>
      </c>
      <c r="AT39" s="16">
        <f>+AT37+AV37</f>
        <v>24000</v>
      </c>
      <c r="AU39" s="6" t="s">
        <v>8</v>
      </c>
      <c r="AV39" s="16"/>
      <c r="AW39" s="27"/>
      <c r="AY39" s="6" t="s">
        <v>7</v>
      </c>
      <c r="AZ39" s="16">
        <f>+AZ37+BB37</f>
        <v>118350</v>
      </c>
      <c r="BA39" s="6" t="s">
        <v>8</v>
      </c>
      <c r="BB39" s="16"/>
      <c r="BC39" s="27"/>
      <c r="BE39" s="6" t="s">
        <v>7</v>
      </c>
      <c r="BF39" s="16">
        <f>+BF37+BH37</f>
        <v>94150</v>
      </c>
      <c r="BG39" s="6" t="s">
        <v>8</v>
      </c>
      <c r="BH39" s="16"/>
      <c r="BI39" s="27"/>
      <c r="BK39" s="6" t="s">
        <v>7</v>
      </c>
      <c r="BL39" s="16">
        <f>+BL37+BN37</f>
        <v>81150</v>
      </c>
      <c r="BM39" s="6" t="s">
        <v>8</v>
      </c>
      <c r="BN39" s="16"/>
      <c r="BO39" s="27"/>
      <c r="BQ39" s="6" t="s">
        <v>7</v>
      </c>
      <c r="BR39" s="16">
        <f>+BR37+BT37</f>
        <v>172200</v>
      </c>
      <c r="BS39" s="6" t="s">
        <v>8</v>
      </c>
      <c r="BT39" s="16"/>
      <c r="BU39" s="33"/>
      <c r="BW39" s="6" t="s">
        <v>7</v>
      </c>
      <c r="BX39" s="26">
        <f>+BX37+BZ37</f>
        <v>42650</v>
      </c>
      <c r="BY39" s="6" t="s">
        <v>8</v>
      </c>
      <c r="BZ39" s="16"/>
      <c r="CA39" s="27"/>
      <c r="CC39" s="6" t="s">
        <v>7</v>
      </c>
      <c r="CD39" s="26">
        <f>+CD37+CF37</f>
        <v>176000</v>
      </c>
      <c r="CE39" s="6" t="s">
        <v>8</v>
      </c>
      <c r="CF39" s="16"/>
      <c r="CG39" s="27"/>
      <c r="CI39" s="6" t="s">
        <v>7</v>
      </c>
      <c r="CJ39" s="26">
        <f>+CJ37+CL37</f>
        <v>25900</v>
      </c>
      <c r="CK39" s="6" t="s">
        <v>8</v>
      </c>
      <c r="CL39" s="16"/>
      <c r="CM39" s="27"/>
      <c r="CO39" s="6" t="s">
        <v>7</v>
      </c>
      <c r="CP39" s="26">
        <f>+CP37+CR37</f>
        <v>481500</v>
      </c>
      <c r="CQ39" s="6" t="s">
        <v>8</v>
      </c>
      <c r="CR39" s="16"/>
      <c r="CS39" s="27"/>
      <c r="CU39" s="6" t="s">
        <v>7</v>
      </c>
      <c r="CV39" s="26">
        <f>+CV37+CX37</f>
        <v>107350</v>
      </c>
      <c r="CW39" s="6" t="s">
        <v>8</v>
      </c>
      <c r="CX39" s="16"/>
      <c r="CY39" s="27"/>
      <c r="DA39" s="6" t="s">
        <v>7</v>
      </c>
      <c r="DB39" s="26">
        <f>+DB37+DD37</f>
        <v>1561400</v>
      </c>
      <c r="DC39" s="6" t="s">
        <v>8</v>
      </c>
      <c r="DD39" s="16"/>
      <c r="DE39" s="27"/>
      <c r="DG39" s="6" t="s">
        <v>7</v>
      </c>
      <c r="DH39" s="26">
        <f>+DH37+DJ37</f>
        <v>1089450</v>
      </c>
      <c r="DI39" s="6" t="s">
        <v>8</v>
      </c>
      <c r="DJ39" s="16"/>
      <c r="DK39" s="27"/>
      <c r="DM39" s="6" t="s">
        <v>7</v>
      </c>
      <c r="DN39" s="26">
        <f>+DN37+DP37</f>
        <v>85400</v>
      </c>
      <c r="DO39" s="6" t="s">
        <v>8</v>
      </c>
      <c r="DP39" s="16"/>
      <c r="DQ39" s="27"/>
      <c r="DS39" s="6" t="s">
        <v>7</v>
      </c>
      <c r="DT39" s="26">
        <f>+DT37+DV37</f>
        <v>234100</v>
      </c>
      <c r="DU39" s="6" t="s">
        <v>8</v>
      </c>
      <c r="DV39" s="16"/>
      <c r="DW39" s="27"/>
      <c r="DY39" s="6" t="s">
        <v>7</v>
      </c>
      <c r="DZ39" s="26">
        <f>+DZ37+EB37</f>
        <v>74400</v>
      </c>
      <c r="EA39" s="6" t="s">
        <v>8</v>
      </c>
      <c r="EB39" s="16"/>
      <c r="EC39" s="27"/>
      <c r="EF39" s="6" t="s">
        <v>7</v>
      </c>
      <c r="EG39" s="26">
        <f>+EG37+EI37</f>
        <v>359099.8026</v>
      </c>
      <c r="EH39" s="6" t="s">
        <v>8</v>
      </c>
      <c r="EI39" s="16">
        <f>+EG37-EI38</f>
        <v>301764.53999999998</v>
      </c>
      <c r="EL39" s="6" t="s">
        <v>7</v>
      </c>
      <c r="EM39" s="16">
        <f>+EM37+EO37</f>
        <v>54300</v>
      </c>
      <c r="EN39" s="6" t="s">
        <v>8</v>
      </c>
      <c r="EO39" s="16"/>
      <c r="ER39" s="6" t="s">
        <v>7</v>
      </c>
      <c r="ES39" s="16">
        <f>+ES37+EU37</f>
        <v>435099.82500000001</v>
      </c>
      <c r="ET39" s="6" t="s">
        <v>8</v>
      </c>
      <c r="EU39" s="16">
        <f>ES9+ES10</f>
        <v>244117.5</v>
      </c>
      <c r="EX39" s="6" t="s">
        <v>7</v>
      </c>
      <c r="EY39" s="16">
        <f>+EY37+FA37</f>
        <v>431949.90100000001</v>
      </c>
      <c r="EZ39" s="6" t="s">
        <v>8</v>
      </c>
      <c r="FA39" s="16">
        <f>EY5+EY6</f>
        <v>264957.90000000002</v>
      </c>
      <c r="FD39" s="6" t="s">
        <v>7</v>
      </c>
      <c r="FE39" s="16">
        <f>+FE37+FG37</f>
        <v>300950</v>
      </c>
      <c r="FF39" s="6" t="s">
        <v>8</v>
      </c>
      <c r="FG39" s="16"/>
      <c r="FJ39" s="6" t="s">
        <v>7</v>
      </c>
      <c r="FK39" s="16">
        <f>+FK37+FM37</f>
        <v>66000</v>
      </c>
      <c r="FL39" s="6" t="s">
        <v>8</v>
      </c>
      <c r="FM39" s="16"/>
      <c r="FP39" s="6" t="s">
        <v>7</v>
      </c>
      <c r="FQ39" s="16">
        <f>+FQ37+FS37</f>
        <v>28950</v>
      </c>
      <c r="FR39" s="6" t="s">
        <v>8</v>
      </c>
      <c r="FS39" s="16"/>
      <c r="FT39" s="27"/>
      <c r="FV39" s="6" t="s">
        <v>7</v>
      </c>
      <c r="FW39" s="16">
        <f>+FW37+FY37</f>
        <v>22850</v>
      </c>
      <c r="FX39" s="6" t="s">
        <v>8</v>
      </c>
      <c r="FY39" s="16"/>
      <c r="FZ39" s="27"/>
      <c r="GB39" s="6" t="s">
        <v>7</v>
      </c>
      <c r="GC39" s="16">
        <f>+GC37+GE37</f>
        <v>278700</v>
      </c>
      <c r="GD39" s="6" t="s">
        <v>8</v>
      </c>
      <c r="GE39" s="16"/>
      <c r="GF39" s="27"/>
      <c r="GH39" s="6" t="s">
        <v>7</v>
      </c>
      <c r="GI39" s="16">
        <f>+GI37+GK37</f>
        <v>46800</v>
      </c>
      <c r="GJ39" s="6" t="s">
        <v>8</v>
      </c>
      <c r="GK39" s="16">
        <f>GI10</f>
        <v>0</v>
      </c>
      <c r="GL39" s="27"/>
      <c r="GN39" s="6" t="s">
        <v>7</v>
      </c>
      <c r="GO39" s="16">
        <f>+GO37+GQ37</f>
        <v>263700</v>
      </c>
      <c r="GP39" s="6" t="s">
        <v>8</v>
      </c>
      <c r="GQ39" s="16"/>
      <c r="GR39" s="27"/>
      <c r="GT39" s="6" t="s">
        <v>7</v>
      </c>
      <c r="GU39" s="16">
        <f>+GU37+GW37</f>
        <v>441000</v>
      </c>
      <c r="GV39" s="6" t="s">
        <v>8</v>
      </c>
      <c r="GW39" s="16"/>
      <c r="GX39" s="27"/>
      <c r="GZ39" s="6" t="s">
        <v>7</v>
      </c>
      <c r="HA39" s="16">
        <f>+HA37+HC37</f>
        <v>152950</v>
      </c>
      <c r="HB39" s="6" t="s">
        <v>8</v>
      </c>
      <c r="HC39" s="16"/>
      <c r="HD39" s="27"/>
      <c r="HF39" s="6" t="s">
        <v>7</v>
      </c>
      <c r="HG39" s="16">
        <f>+HG37+HI37</f>
        <v>274150</v>
      </c>
      <c r="HH39" s="6" t="s">
        <v>8</v>
      </c>
      <c r="HI39" s="16"/>
      <c r="HJ39" s="27"/>
      <c r="HL39" s="6" t="s">
        <v>7</v>
      </c>
      <c r="HM39" s="16">
        <f>+HM37+HO37</f>
        <v>104400</v>
      </c>
      <c r="HN39" s="6" t="s">
        <v>8</v>
      </c>
      <c r="HO39" s="16"/>
      <c r="HP39" s="27"/>
      <c r="HR39" s="6" t="s">
        <v>7</v>
      </c>
      <c r="HS39" s="16">
        <f>+HS37+HU37</f>
        <v>77750</v>
      </c>
      <c r="HT39" s="6" t="s">
        <v>8</v>
      </c>
      <c r="HU39" s="16"/>
      <c r="HV39" s="27"/>
      <c r="HX39" s="6" t="s">
        <v>7</v>
      </c>
      <c r="HY39" s="16">
        <f>+HY37+IA37</f>
        <v>374800</v>
      </c>
      <c r="HZ39" s="6" t="s">
        <v>8</v>
      </c>
      <c r="IA39" s="16"/>
      <c r="IB39" s="33"/>
      <c r="ID39" s="6" t="s">
        <v>7</v>
      </c>
      <c r="IE39" s="26">
        <f>+IE37+IG37</f>
        <v>103499.914</v>
      </c>
      <c r="IF39" s="6" t="s">
        <v>8</v>
      </c>
      <c r="IG39" s="16">
        <f>IE7</f>
        <v>51680.6</v>
      </c>
      <c r="IH39" s="27"/>
      <c r="IJ39" s="6" t="s">
        <v>7</v>
      </c>
      <c r="IK39" s="26">
        <f>+IK37+IM37</f>
        <v>465300</v>
      </c>
      <c r="IL39" s="6" t="s">
        <v>8</v>
      </c>
      <c r="IM39" s="16"/>
      <c r="IN39" s="27"/>
      <c r="IP39" s="6" t="s">
        <v>7</v>
      </c>
      <c r="IQ39" s="26">
        <f>+IQ37+IS37</f>
        <v>146000</v>
      </c>
      <c r="IR39" s="6" t="s">
        <v>8</v>
      </c>
      <c r="IS39" s="16"/>
      <c r="IT39" s="27"/>
      <c r="IV39" s="6" t="s">
        <v>7</v>
      </c>
      <c r="IW39" s="26">
        <f>+IW37+IY37</f>
        <v>340850</v>
      </c>
      <c r="IX39" s="6" t="s">
        <v>8</v>
      </c>
      <c r="IY39" s="16"/>
      <c r="IZ39" s="27"/>
      <c r="JB39" s="6" t="s">
        <v>7</v>
      </c>
      <c r="JC39" s="26">
        <f>+JC37+JE37</f>
        <v>435100</v>
      </c>
      <c r="JD39" s="6" t="s">
        <v>8</v>
      </c>
      <c r="JE39" s="16"/>
      <c r="JF39" s="27"/>
      <c r="JH39" s="6" t="s">
        <v>7</v>
      </c>
      <c r="JI39" s="26">
        <f>+JI37+JK37</f>
        <v>892250</v>
      </c>
      <c r="JJ39" s="6" t="s">
        <v>8</v>
      </c>
      <c r="JK39" s="16"/>
      <c r="JL39" s="27"/>
      <c r="JN39" s="6" t="s">
        <v>7</v>
      </c>
      <c r="JO39" s="26">
        <f>+JO37+JQ37</f>
        <v>38800</v>
      </c>
      <c r="JP39" s="6" t="s">
        <v>8</v>
      </c>
      <c r="JQ39" s="16"/>
      <c r="JR39" s="27"/>
      <c r="JT39" s="6" t="s">
        <v>7</v>
      </c>
      <c r="JU39" s="26">
        <f>+JU37+JW37</f>
        <v>326550</v>
      </c>
      <c r="JV39" s="6" t="s">
        <v>8</v>
      </c>
      <c r="JW39" s="16"/>
      <c r="JX39" s="27"/>
      <c r="JZ39" s="6" t="s">
        <v>7</v>
      </c>
      <c r="KA39" s="26">
        <f>+KA37+KC37</f>
        <v>84050</v>
      </c>
      <c r="KB39" s="6" t="s">
        <v>8</v>
      </c>
      <c r="KC39" s="16"/>
      <c r="KD39" s="27"/>
      <c r="KF39" s="6" t="s">
        <v>7</v>
      </c>
      <c r="KG39" s="26">
        <f>+KG37+KI37</f>
        <v>12000</v>
      </c>
      <c r="KH39" s="6" t="s">
        <v>8</v>
      </c>
      <c r="KI39" s="16"/>
      <c r="KJ39" s="27"/>
      <c r="KM39" s="6" t="s">
        <v>7</v>
      </c>
      <c r="KN39" s="26">
        <f>+KN37+KP37</f>
        <v>440200</v>
      </c>
      <c r="KO39" s="6" t="s">
        <v>8</v>
      </c>
      <c r="KP39" s="16"/>
      <c r="KS39" s="6" t="s">
        <v>7</v>
      </c>
      <c r="KT39" s="16">
        <f>+KT37+KV37</f>
        <v>139650</v>
      </c>
      <c r="KU39" s="6" t="s">
        <v>8</v>
      </c>
      <c r="KV39" s="16"/>
      <c r="KY39" s="6" t="s">
        <v>7</v>
      </c>
      <c r="KZ39" s="16">
        <f>+KZ37+LB37</f>
        <v>123750</v>
      </c>
      <c r="LA39" s="6" t="s">
        <v>8</v>
      </c>
      <c r="LB39" s="16"/>
      <c r="LE39" s="6" t="s">
        <v>7</v>
      </c>
      <c r="LF39" s="16">
        <f>+LF37+LH37</f>
        <v>1293000.3799999999</v>
      </c>
      <c r="LG39" s="6" t="s">
        <v>8</v>
      </c>
      <c r="LH39" s="16">
        <f>LF11</f>
        <v>24202</v>
      </c>
      <c r="LK39" s="6" t="s">
        <v>7</v>
      </c>
      <c r="LL39" s="16">
        <f>+LL37+LN37</f>
        <v>274300</v>
      </c>
      <c r="LM39" s="6" t="s">
        <v>8</v>
      </c>
      <c r="LN39" s="16"/>
      <c r="LQ39" s="6" t="s">
        <v>7</v>
      </c>
      <c r="LR39" s="16">
        <f>+LR37+LT37</f>
        <v>885350</v>
      </c>
      <c r="LS39" s="6" t="s">
        <v>8</v>
      </c>
      <c r="LT39" s="16"/>
      <c r="LW39" s="6" t="s">
        <v>7</v>
      </c>
      <c r="LX39" s="26">
        <f>+LX37+LZ37</f>
        <v>152550</v>
      </c>
      <c r="LY39" s="6" t="s">
        <v>8</v>
      </c>
      <c r="LZ39" s="16"/>
      <c r="MA39" s="27"/>
      <c r="MC39" s="6" t="s">
        <v>7</v>
      </c>
      <c r="MD39" s="26">
        <f>+MD37+MF37</f>
        <v>20750</v>
      </c>
      <c r="ME39" s="6" t="s">
        <v>8</v>
      </c>
      <c r="MF39" s="16"/>
      <c r="MG39" s="27"/>
      <c r="MI39" s="6" t="s">
        <v>7</v>
      </c>
      <c r="MJ39" s="26">
        <f>+MJ37+ML37</f>
        <v>8800</v>
      </c>
      <c r="MK39" s="6" t="s">
        <v>8</v>
      </c>
      <c r="ML39" s="16"/>
      <c r="MM39" s="27"/>
      <c r="MP39" s="6" t="s">
        <v>7</v>
      </c>
      <c r="MQ39" s="26">
        <f>+MQ37+MS37</f>
        <v>33900</v>
      </c>
      <c r="MR39" s="6" t="s">
        <v>8</v>
      </c>
      <c r="MS39" s="16"/>
      <c r="MV39" s="6" t="s">
        <v>7</v>
      </c>
      <c r="MW39" s="16">
        <f>+MW37+MY37</f>
        <v>222400</v>
      </c>
      <c r="MX39" s="6" t="s">
        <v>8</v>
      </c>
      <c r="MY39" s="16"/>
      <c r="NB39" s="6" t="s">
        <v>7</v>
      </c>
      <c r="NC39" s="16">
        <f>+NC37+NE37</f>
        <v>133150</v>
      </c>
      <c r="ND39" s="6" t="s">
        <v>8</v>
      </c>
      <c r="NE39" s="16"/>
      <c r="NH39" s="6" t="s">
        <v>7</v>
      </c>
      <c r="NI39" s="16">
        <f>+NI37+NK37</f>
        <v>47900</v>
      </c>
      <c r="NJ39" s="6" t="s">
        <v>8</v>
      </c>
      <c r="NK39" s="16"/>
      <c r="NN39" s="6" t="s">
        <v>7</v>
      </c>
      <c r="NO39" s="16">
        <f>+NO37+NQ37</f>
        <v>350200.35</v>
      </c>
      <c r="NP39" s="6" t="s">
        <v>8</v>
      </c>
      <c r="NQ39" s="16">
        <f>NO11</f>
        <v>6667</v>
      </c>
      <c r="NT39" s="6" t="s">
        <v>7</v>
      </c>
      <c r="NU39" s="16">
        <f>+NU37+NW37</f>
        <v>1008500.35</v>
      </c>
      <c r="NV39" s="6" t="s">
        <v>8</v>
      </c>
      <c r="NW39" s="16">
        <f>NU14</f>
        <v>6667</v>
      </c>
      <c r="NZ39" s="6" t="s">
        <v>7</v>
      </c>
      <c r="OA39" s="16">
        <f>+OA37+OC37</f>
        <v>458099.8</v>
      </c>
      <c r="OB39" s="6" t="s">
        <v>8</v>
      </c>
      <c r="OC39" s="16">
        <f>OA7</f>
        <v>25420</v>
      </c>
      <c r="OD39" s="27"/>
      <c r="OF39" s="6" t="s">
        <v>7</v>
      </c>
      <c r="OG39" s="16">
        <f>+OG37+OI37</f>
        <v>534100.02399999998</v>
      </c>
      <c r="OH39" s="6" t="s">
        <v>8</v>
      </c>
      <c r="OI39" s="16">
        <f>OG14</f>
        <v>173949.59999999998</v>
      </c>
      <c r="OJ39" s="27"/>
      <c r="OL39" s="6" t="s">
        <v>7</v>
      </c>
      <c r="OM39" s="16">
        <f>+OM37+OO37</f>
        <v>41600</v>
      </c>
      <c r="ON39" s="6" t="s">
        <v>8</v>
      </c>
      <c r="OO39" s="16">
        <f>OM8</f>
        <v>0</v>
      </c>
      <c r="OP39" s="27"/>
      <c r="OR39" s="6" t="s">
        <v>7</v>
      </c>
      <c r="OS39" s="16">
        <f>+OS37+OU37</f>
        <v>263800</v>
      </c>
      <c r="OT39" s="6" t="s">
        <v>8</v>
      </c>
      <c r="OU39" s="16">
        <f>OS10</f>
        <v>0</v>
      </c>
      <c r="OV39" s="27"/>
      <c r="OX39" s="6" t="s">
        <v>7</v>
      </c>
      <c r="OY39" s="16">
        <f>+OY37+PA37</f>
        <v>163500</v>
      </c>
      <c r="OZ39" s="6" t="s">
        <v>8</v>
      </c>
      <c r="PA39" s="16"/>
      <c r="PB39" s="27"/>
      <c r="PD39" s="6" t="s">
        <v>7</v>
      </c>
      <c r="PE39" s="16">
        <f>+PE37+PG37</f>
        <v>498149.55</v>
      </c>
      <c r="PF39" s="6" t="s">
        <v>8</v>
      </c>
      <c r="PG39" s="16">
        <f>PE6</f>
        <v>23445</v>
      </c>
      <c r="PH39" s="27"/>
      <c r="PJ39" s="6" t="s">
        <v>7</v>
      </c>
      <c r="PK39" s="16">
        <f>+PK37+PM37</f>
        <v>171300</v>
      </c>
      <c r="PL39" s="6" t="s">
        <v>8</v>
      </c>
      <c r="PM39" s="16"/>
      <c r="PN39" s="27"/>
      <c r="PP39" s="6" t="s">
        <v>7</v>
      </c>
      <c r="PQ39" s="16">
        <f>+PQ37+PS37</f>
        <v>54700</v>
      </c>
      <c r="PR39" s="6" t="s">
        <v>8</v>
      </c>
      <c r="PS39" s="16"/>
      <c r="PT39" s="27"/>
      <c r="PV39" s="6" t="s">
        <v>7</v>
      </c>
      <c r="PW39" s="16">
        <f>+PW37+PY37</f>
        <v>361949.56</v>
      </c>
      <c r="PX39" s="6" t="s">
        <v>8</v>
      </c>
      <c r="PY39" s="16">
        <f>PW9</f>
        <v>90924</v>
      </c>
      <c r="PZ39" s="27"/>
      <c r="QB39" s="6" t="s">
        <v>7</v>
      </c>
      <c r="QC39" s="16">
        <f>+QC37+QE37</f>
        <v>74100</v>
      </c>
      <c r="QD39" s="6" t="s">
        <v>8</v>
      </c>
      <c r="QE39" s="16"/>
      <c r="QF39" s="27"/>
      <c r="QH39" s="6" t="s">
        <v>7</v>
      </c>
      <c r="QI39" s="16">
        <f>+QI37+QK37</f>
        <v>323049.78000000003</v>
      </c>
      <c r="QJ39" s="6" t="s">
        <v>8</v>
      </c>
      <c r="QK39" s="16">
        <f>QI12</f>
        <v>40462</v>
      </c>
      <c r="QL39" s="33"/>
      <c r="QN39" s="6" t="s">
        <v>7</v>
      </c>
      <c r="QO39" s="26">
        <f>+QO37+QQ37</f>
        <v>124400</v>
      </c>
      <c r="QP39" s="6" t="s">
        <v>8</v>
      </c>
      <c r="QQ39" s="16"/>
      <c r="QR39" s="27"/>
      <c r="QT39" s="6" t="s">
        <v>7</v>
      </c>
      <c r="QU39" s="26">
        <f>+QU37+QW37</f>
        <v>641250</v>
      </c>
      <c r="QV39" s="6" t="s">
        <v>8</v>
      </c>
      <c r="QW39" s="16"/>
      <c r="QX39" s="27"/>
      <c r="QZ39" s="6" t="s">
        <v>7</v>
      </c>
      <c r="RA39" s="26">
        <f>+RA37+RC37</f>
        <v>136850</v>
      </c>
      <c r="RB39" s="6" t="s">
        <v>8</v>
      </c>
      <c r="RC39" s="16"/>
      <c r="RD39" s="27"/>
      <c r="RF39" s="6" t="s">
        <v>7</v>
      </c>
      <c r="RG39" s="26">
        <f>+RG37+RI37</f>
        <v>0</v>
      </c>
      <c r="RH39" s="6" t="s">
        <v>8</v>
      </c>
      <c r="RI39" s="16"/>
      <c r="RJ39" s="27"/>
      <c r="RL39" s="6" t="s">
        <v>7</v>
      </c>
      <c r="RM39" s="26">
        <f>+RM37+RO37</f>
        <v>23750</v>
      </c>
      <c r="RN39" s="6" t="s">
        <v>8</v>
      </c>
      <c r="RO39" s="16"/>
      <c r="RP39" s="27"/>
      <c r="RR39" s="6" t="s">
        <v>7</v>
      </c>
      <c r="RS39" s="26">
        <f>+RS37+RU37</f>
        <v>992000</v>
      </c>
      <c r="RT39" s="6" t="s">
        <v>8</v>
      </c>
      <c r="RU39" s="16"/>
      <c r="RV39" s="27"/>
      <c r="RX39" s="6" t="s">
        <v>7</v>
      </c>
      <c r="RY39" s="26">
        <f>+RY37+SA37</f>
        <v>717800</v>
      </c>
      <c r="RZ39" s="6" t="s">
        <v>8</v>
      </c>
      <c r="SA39" s="16"/>
      <c r="SB39" s="27"/>
      <c r="SD39" s="6" t="s">
        <v>7</v>
      </c>
      <c r="SE39" s="26">
        <f>+SE37+SG37</f>
        <v>24750</v>
      </c>
      <c r="SF39" s="6" t="s">
        <v>8</v>
      </c>
      <c r="SG39" s="16"/>
      <c r="SH39" s="27"/>
      <c r="SJ39" s="6" t="s">
        <v>7</v>
      </c>
      <c r="SK39" s="26">
        <f>+SK37+SM37</f>
        <v>20700</v>
      </c>
      <c r="SL39" s="6" t="s">
        <v>8</v>
      </c>
      <c r="SM39" s="16"/>
      <c r="SN39" s="27"/>
      <c r="SP39" s="6" t="s">
        <v>7</v>
      </c>
      <c r="SQ39" s="26">
        <f>+SQ37+SS37</f>
        <v>178800</v>
      </c>
      <c r="SR39" s="6" t="s">
        <v>8</v>
      </c>
      <c r="SS39" s="16"/>
      <c r="ST39" s="27"/>
      <c r="SW39" s="6" t="s">
        <v>7</v>
      </c>
      <c r="SX39" s="26">
        <f>+SX37+SZ37</f>
        <v>53050</v>
      </c>
      <c r="SY39" s="6" t="s">
        <v>8</v>
      </c>
      <c r="SZ39" s="16"/>
      <c r="TC39" s="6" t="s">
        <v>7</v>
      </c>
      <c r="TD39" s="16">
        <f>+TD37+TF37</f>
        <v>172400</v>
      </c>
      <c r="TE39" s="6" t="s">
        <v>8</v>
      </c>
      <c r="TF39" s="16"/>
      <c r="TI39" s="6" t="s">
        <v>7</v>
      </c>
      <c r="TJ39" s="16">
        <f>+TJ37+TL37</f>
        <v>19900</v>
      </c>
      <c r="TK39" s="6" t="s">
        <v>8</v>
      </c>
      <c r="TL39" s="16"/>
      <c r="TO39" s="6" t="s">
        <v>7</v>
      </c>
      <c r="TP39" s="16">
        <f>+TP37+TR37</f>
        <v>1033449.56</v>
      </c>
      <c r="TQ39" s="6" t="s">
        <v>8</v>
      </c>
      <c r="TR39" s="16">
        <f>TP13</f>
        <v>90924</v>
      </c>
      <c r="TU39" s="6" t="s">
        <v>7</v>
      </c>
      <c r="TV39" s="16">
        <f>+TV37+TX37</f>
        <v>60800</v>
      </c>
      <c r="TW39" s="6" t="s">
        <v>8</v>
      </c>
      <c r="TX39" s="16"/>
      <c r="UA39" s="6" t="s">
        <v>7</v>
      </c>
      <c r="UB39" s="16">
        <f>+UB37+UD37</f>
        <v>78000</v>
      </c>
      <c r="UC39" s="6" t="s">
        <v>8</v>
      </c>
      <c r="UD39" s="16"/>
      <c r="UG39" s="6" t="s">
        <v>7</v>
      </c>
      <c r="UH39" s="26">
        <f>+UH37+UJ37</f>
        <v>261400</v>
      </c>
      <c r="UI39" s="6" t="s">
        <v>8</v>
      </c>
      <c r="UJ39" s="16"/>
      <c r="UK39" s="27"/>
      <c r="UM39" s="6" t="s">
        <v>7</v>
      </c>
      <c r="UN39" s="26">
        <f>+UN37+UP37</f>
        <v>90400</v>
      </c>
      <c r="UO39" s="6" t="s">
        <v>8</v>
      </c>
      <c r="UP39" s="16"/>
      <c r="UQ39" s="27"/>
      <c r="US39" s="6" t="s">
        <v>7</v>
      </c>
      <c r="UT39" s="26">
        <f>+UT37+UV37</f>
        <v>382249.55350000004</v>
      </c>
      <c r="UU39" s="6" t="s">
        <v>8</v>
      </c>
      <c r="UV39" s="16">
        <f>UT7+UT8</f>
        <v>257562.65</v>
      </c>
      <c r="UW39" s="27"/>
      <c r="UY39" s="6" t="s">
        <v>7</v>
      </c>
      <c r="UZ39" s="26">
        <f>+UZ37+VB37</f>
        <v>30350</v>
      </c>
      <c r="VA39" s="6" t="s">
        <v>8</v>
      </c>
      <c r="VB39" s="16"/>
      <c r="VC39" s="27"/>
      <c r="VF39" s="6" t="s">
        <v>7</v>
      </c>
      <c r="VG39" s="26">
        <f>+VG37+VI37</f>
        <v>96050</v>
      </c>
      <c r="VH39" s="6" t="s">
        <v>8</v>
      </c>
      <c r="VI39" s="16"/>
      <c r="VL39" s="6" t="s">
        <v>7</v>
      </c>
      <c r="VM39" s="16">
        <f>+VM37+VO37</f>
        <v>220200</v>
      </c>
      <c r="VN39" s="6" t="s">
        <v>8</v>
      </c>
      <c r="VO39" s="16"/>
      <c r="VR39" s="6" t="s">
        <v>7</v>
      </c>
      <c r="VS39" s="16">
        <f>+VS37+VU37</f>
        <v>4000</v>
      </c>
      <c r="VT39" s="6" t="s">
        <v>8</v>
      </c>
      <c r="VU39" s="16"/>
      <c r="VX39" s="6" t="s">
        <v>7</v>
      </c>
      <c r="VY39" s="16">
        <f>+VY37+WA37</f>
        <v>535550</v>
      </c>
      <c r="VZ39" s="6" t="s">
        <v>8</v>
      </c>
      <c r="WA39" s="16"/>
      <c r="WD39" s="6" t="s">
        <v>7</v>
      </c>
      <c r="WE39" s="16">
        <f>+WE37+WG37</f>
        <v>220500.416</v>
      </c>
      <c r="WF39" s="6" t="s">
        <v>8</v>
      </c>
      <c r="WG39" s="16">
        <f>WE5</f>
        <v>75126.399999999994</v>
      </c>
      <c r="WJ39" s="6" t="s">
        <v>7</v>
      </c>
      <c r="WK39" s="16">
        <f>+WK37+WM37</f>
        <v>747800</v>
      </c>
      <c r="WL39" s="6" t="s">
        <v>8</v>
      </c>
      <c r="WM39" s="16"/>
      <c r="WP39" s="6" t="s">
        <v>7</v>
      </c>
      <c r="WQ39" s="16">
        <f>+WQ37+WS37</f>
        <v>692350</v>
      </c>
      <c r="WR39" s="6" t="s">
        <v>8</v>
      </c>
      <c r="WS39" s="16"/>
      <c r="WV39" s="6" t="s">
        <v>7</v>
      </c>
      <c r="WW39" s="16">
        <f>+WW37+WY37</f>
        <v>53950</v>
      </c>
      <c r="WX39" s="6" t="s">
        <v>8</v>
      </c>
      <c r="WY39" s="16"/>
      <c r="XB39" s="6" t="s">
        <v>7</v>
      </c>
      <c r="XC39" s="16">
        <f>+XC37+XE37</f>
        <v>123900</v>
      </c>
      <c r="XD39" s="6" t="s">
        <v>8</v>
      </c>
      <c r="XE39" s="16"/>
      <c r="XH39" s="6" t="s">
        <v>7</v>
      </c>
      <c r="XI39" s="16">
        <f>+XI37+XK37</f>
        <v>176900</v>
      </c>
      <c r="XJ39" s="6" t="s">
        <v>8</v>
      </c>
      <c r="XK39" s="16"/>
      <c r="XN39" s="6" t="s">
        <v>7</v>
      </c>
      <c r="XO39" s="16">
        <f>+XO37+XQ37</f>
        <v>323350</v>
      </c>
      <c r="XP39" s="6" t="s">
        <v>8</v>
      </c>
      <c r="XQ39" s="16"/>
      <c r="XT39" s="6" t="s">
        <v>7</v>
      </c>
      <c r="XU39" s="16">
        <f>+XU37+XW37</f>
        <v>378100</v>
      </c>
      <c r="XV39" s="6" t="s">
        <v>8</v>
      </c>
      <c r="XW39" s="16"/>
      <c r="XZ39" s="6" t="s">
        <v>7</v>
      </c>
      <c r="YA39" s="16">
        <f>+YA37+YC37</f>
        <v>98100</v>
      </c>
      <c r="YB39" s="6" t="s">
        <v>8</v>
      </c>
      <c r="YC39" s="16"/>
      <c r="YF39" s="6" t="s">
        <v>7</v>
      </c>
      <c r="YG39" s="16">
        <f>+YG37+YI37</f>
        <v>969500</v>
      </c>
      <c r="YH39" s="6" t="s">
        <v>8</v>
      </c>
      <c r="YI39" s="16"/>
      <c r="YL39" s="6" t="s">
        <v>7</v>
      </c>
      <c r="YM39" s="16">
        <f>+YM37+YO37</f>
        <v>428350</v>
      </c>
      <c r="YN39" s="6" t="s">
        <v>8</v>
      </c>
      <c r="YO39" s="16"/>
      <c r="YR39" s="6" t="s">
        <v>7</v>
      </c>
      <c r="YS39" s="16">
        <f>+YS37+YU37</f>
        <v>62000</v>
      </c>
      <c r="YT39" s="6" t="s">
        <v>8</v>
      </c>
      <c r="YU39" s="16"/>
      <c r="YX39" s="6" t="s">
        <v>7</v>
      </c>
      <c r="YY39" s="16">
        <f>+YY37+ZA37</f>
        <v>8750</v>
      </c>
      <c r="YZ39" s="6" t="s">
        <v>8</v>
      </c>
      <c r="ZA39" s="16"/>
      <c r="ZD39" s="6" t="s">
        <v>7</v>
      </c>
      <c r="ZE39" s="16">
        <f>+ZE37+ZG37</f>
        <v>389000</v>
      </c>
      <c r="ZF39" s="6" t="s">
        <v>8</v>
      </c>
      <c r="ZG39" s="16"/>
      <c r="ZJ39" s="6" t="s">
        <v>7</v>
      </c>
      <c r="ZK39" s="16">
        <f>+ZK37+ZM37</f>
        <v>136000</v>
      </c>
      <c r="ZL39" s="6" t="s">
        <v>8</v>
      </c>
      <c r="ZM39" s="16"/>
      <c r="ZP39" s="6" t="s">
        <v>7</v>
      </c>
      <c r="ZQ39" s="16">
        <f>+ZQ37+ZS37</f>
        <v>828900</v>
      </c>
      <c r="ZR39" s="6" t="s">
        <v>8</v>
      </c>
      <c r="ZS39" s="16"/>
      <c r="ZV39" s="6" t="s">
        <v>7</v>
      </c>
      <c r="ZW39" s="16">
        <f>+ZW37+ZY37</f>
        <v>393300</v>
      </c>
      <c r="ZX39" s="6" t="s">
        <v>8</v>
      </c>
      <c r="ZY39" s="16"/>
      <c r="AAB39" s="6" t="s">
        <v>7</v>
      </c>
      <c r="AAC39" s="16">
        <f>+AAC37+AAE37</f>
        <v>242400</v>
      </c>
      <c r="AAD39" s="6" t="s">
        <v>8</v>
      </c>
      <c r="AAE39" s="16"/>
      <c r="AAH39" s="6" t="s">
        <v>7</v>
      </c>
      <c r="AAI39" s="16">
        <f>+AAI37+AAK37</f>
        <v>787850.39</v>
      </c>
      <c r="AAJ39" s="6" t="s">
        <v>8</v>
      </c>
      <c r="AAK39" s="16">
        <f>AAI17+AAI18</f>
        <v>221681</v>
      </c>
      <c r="AAN39" s="6" t="s">
        <v>7</v>
      </c>
      <c r="AAO39" s="16">
        <f>+AAO37+AAQ37</f>
        <v>295300</v>
      </c>
      <c r="AAP39" s="6" t="s">
        <v>8</v>
      </c>
      <c r="AAQ39" s="16"/>
      <c r="AAT39" s="6" t="s">
        <v>7</v>
      </c>
      <c r="AAU39" s="16">
        <f>+AAU37+AAW37</f>
        <v>399750</v>
      </c>
      <c r="AAV39" s="6" t="s">
        <v>8</v>
      </c>
      <c r="AAW39" s="16"/>
      <c r="AAZ39" s="6" t="s">
        <v>7</v>
      </c>
      <c r="ABA39" s="16">
        <f>+ABA37+ABC37</f>
        <v>164400</v>
      </c>
      <c r="ABB39" s="6" t="s">
        <v>8</v>
      </c>
      <c r="ABC39" s="16"/>
      <c r="ABF39" s="6" t="s">
        <v>7</v>
      </c>
      <c r="ABG39" s="16">
        <f>+ABG37+ABI37</f>
        <v>578350</v>
      </c>
      <c r="ABH39" s="6" t="s">
        <v>8</v>
      </c>
      <c r="ABI39" s="16"/>
      <c r="ABL39" s="6" t="s">
        <v>7</v>
      </c>
      <c r="ABM39" s="16">
        <f>+ABM37+ABO37</f>
        <v>643900</v>
      </c>
      <c r="ABN39" s="6" t="s">
        <v>8</v>
      </c>
      <c r="ABO39" s="16"/>
      <c r="ABR39" s="6" t="s">
        <v>7</v>
      </c>
      <c r="ABS39" s="16">
        <f>+ABS37+ABU37</f>
        <v>0</v>
      </c>
      <c r="ABT39" s="6" t="s">
        <v>8</v>
      </c>
      <c r="ABU39" s="16">
        <f>+ABS37-ABU38</f>
        <v>0</v>
      </c>
      <c r="ABX39" s="6" t="s">
        <v>7</v>
      </c>
      <c r="ABY39" s="16">
        <f>+ABY37+ACA37</f>
        <v>0</v>
      </c>
      <c r="ABZ39" s="6" t="s">
        <v>8</v>
      </c>
      <c r="ACA39" s="16">
        <f>+ABY37-ACA38</f>
        <v>0</v>
      </c>
      <c r="ACD39" s="6" t="s">
        <v>7</v>
      </c>
      <c r="ACE39" s="16">
        <f>+ACE37+ACG37</f>
        <v>0</v>
      </c>
      <c r="ACF39" s="6" t="s">
        <v>8</v>
      </c>
      <c r="ACG39" s="16">
        <f>+ACE37-ACG38</f>
        <v>0</v>
      </c>
      <c r="ACJ39" s="6" t="s">
        <v>7</v>
      </c>
      <c r="ACK39" s="16">
        <f>+ACK37+ACM37</f>
        <v>0</v>
      </c>
      <c r="ACL39" s="6" t="s">
        <v>8</v>
      </c>
      <c r="ACM39" s="16">
        <f>+ACK37-ACM38</f>
        <v>0</v>
      </c>
      <c r="ACP39" s="6" t="s">
        <v>7</v>
      </c>
      <c r="ACQ39" s="16">
        <f>+ACQ37+ACS37</f>
        <v>0</v>
      </c>
      <c r="ACR39" s="6" t="s">
        <v>8</v>
      </c>
      <c r="ACS39" s="16">
        <f>+ACQ37-ACS38</f>
        <v>0</v>
      </c>
      <c r="ACV39" s="6" t="s">
        <v>7</v>
      </c>
      <c r="ACW39" s="16">
        <f>+ACW37+ACY37</f>
        <v>0</v>
      </c>
      <c r="ACX39" s="6" t="s">
        <v>8</v>
      </c>
      <c r="ACY39" s="16">
        <f>+ACW37-ACY38</f>
        <v>0</v>
      </c>
      <c r="ADB39" s="6" t="s">
        <v>7</v>
      </c>
      <c r="ADC39" s="16">
        <f>+ADC37+ADE37</f>
        <v>0</v>
      </c>
      <c r="ADD39" s="6" t="s">
        <v>8</v>
      </c>
      <c r="ADE39" s="16">
        <f>+ADC37-ADE38</f>
        <v>0</v>
      </c>
      <c r="ADH39" s="6" t="s">
        <v>7</v>
      </c>
      <c r="ADI39" s="16">
        <f>+ADI37+ADK37</f>
        <v>0</v>
      </c>
      <c r="ADJ39" s="6" t="s">
        <v>8</v>
      </c>
      <c r="ADK39" s="16">
        <f>+ADI37-ADK38</f>
        <v>0</v>
      </c>
    </row>
    <row r="40" spans="1:791" x14ac:dyDescent="0.25">
      <c r="BR40" s="25"/>
      <c r="HY40" s="25"/>
      <c r="QI40" s="25"/>
    </row>
    <row r="42" spans="1:791" x14ac:dyDescent="0.25">
      <c r="B42" s="9" t="s">
        <v>12</v>
      </c>
      <c r="C42" s="12">
        <f>D37+J37+P37+V37+AB37+AH37+AN37+AT37+AZ37+BF37+BL37+BR37+BX37+CD37+CJ37+CP37+CV37+DB37+DH37+DN37+DT37+DZ37+EG37+EM37+ES37+EY37+FE37+FK37+FQ37+FW37+GC37+GI37+GO37+GU37+HA37+HG37+HM37+HS37+HY37+IE37+IK37+IQ37+IW37+JC37+JI37+JO37+JU37+KA37+KG37+KN37+KT37+KZ37+LF37+LL37+LR37+LX37+MD37+MJ37+MQ37+MW37+NC37+NI37+NO37+NU37+OA37+OG37+OM37+OS37+OY37+PE37+PK37+PQ37+PW37+QC37+QI37+QO37+QU37+RA37+RG37+RM37+RS37+RY37+SE37+SK37+SQ37+SX37+TD37+TJ37+TP37+TV37+UB37+UH37+UN37+UT37+UZ37+VG37+VM37+VS37+VY37+WE37+WK37+WQ37+WW37+XC37+XI37+XO37+XU37+YA37+YG37+YM37+YS37+YY37+ZE37+ZK37+ZQ37+ZW37+AAC37+AAI37+AAO37+AAU37+ABA37+ABG37+ABM37</f>
        <v>35343567.189999998</v>
      </c>
      <c r="D42" s="24"/>
      <c r="E42" s="27"/>
    </row>
    <row r="43" spans="1:791" x14ac:dyDescent="0.25">
      <c r="B43" s="9" t="s">
        <v>13</v>
      </c>
      <c r="C43" s="12">
        <f>AP37+EI37+EU37+FA37+IG37+LH37+NQ37+NW37+OC37+OI37+PG37+PY37+QK37+TR37+UV37+WG37+AAK37</f>
        <v>361131.5061</v>
      </c>
    </row>
    <row r="44" spans="1:791" x14ac:dyDescent="0.25">
      <c r="B44" s="9" t="s">
        <v>14</v>
      </c>
      <c r="C44" s="12">
        <f>SUM(C42:C43)</f>
        <v>35704698.696099997</v>
      </c>
    </row>
    <row r="45" spans="1:791" x14ac:dyDescent="0.25">
      <c r="C45" s="4"/>
      <c r="H45" s="22"/>
      <c r="N45" s="22"/>
      <c r="T45" s="22"/>
      <c r="Z45" s="22"/>
      <c r="AF45" s="22"/>
      <c r="AL45" s="22"/>
      <c r="AR45" s="22"/>
      <c r="AX45" s="22"/>
      <c r="BD45" s="22"/>
      <c r="BJ45" s="22"/>
      <c r="BP45" s="22"/>
      <c r="BV45" s="22"/>
      <c r="CB45" s="22"/>
      <c r="CH45" s="22"/>
      <c r="CN45" s="22"/>
      <c r="CT45" s="22"/>
      <c r="CZ45" s="22"/>
      <c r="DF45" s="22"/>
      <c r="DL45" s="22"/>
      <c r="DR45" s="22"/>
      <c r="DX45" s="22"/>
      <c r="EE45" s="22"/>
      <c r="EK45" s="22"/>
      <c r="EQ45" s="22"/>
      <c r="EW45" s="22"/>
      <c r="FC45" s="22"/>
      <c r="FI45" s="22"/>
      <c r="FO45" s="22"/>
      <c r="FU45" s="22"/>
      <c r="GA45" s="22"/>
      <c r="GG45" s="22"/>
      <c r="GM45" s="22"/>
      <c r="GS45" s="22"/>
      <c r="GY45" s="22"/>
      <c r="HE45" s="22"/>
      <c r="HK45" s="22"/>
      <c r="HQ45" s="22"/>
      <c r="HW45" s="22"/>
      <c r="IC45" s="22"/>
      <c r="II45" s="22"/>
      <c r="IO45" s="22"/>
      <c r="IU45" s="22"/>
      <c r="JA45" s="22"/>
      <c r="JG45" s="22"/>
      <c r="JM45" s="22"/>
      <c r="JS45" s="22"/>
      <c r="JY45" s="22"/>
      <c r="KE45" s="22"/>
      <c r="KL45" s="22"/>
      <c r="KR45" s="22"/>
      <c r="KX45" s="22"/>
      <c r="LD45" s="22"/>
      <c r="LJ45" s="22"/>
      <c r="LP45" s="22"/>
      <c r="LV45" s="22"/>
      <c r="MB45" s="22"/>
      <c r="MH45" s="22"/>
      <c r="MO45" s="22"/>
      <c r="MU45" s="22"/>
      <c r="NA45" s="22"/>
      <c r="NG45" s="22"/>
      <c r="NM45" s="22"/>
      <c r="NS45" s="22"/>
      <c r="NY45" s="22"/>
      <c r="OE45" s="22"/>
      <c r="OK45" s="22"/>
      <c r="OQ45" s="22"/>
      <c r="OW45" s="22"/>
      <c r="PC45" s="22"/>
      <c r="PI45" s="22"/>
      <c r="PO45" s="22"/>
      <c r="PU45" s="22"/>
      <c r="QA45" s="22"/>
      <c r="QG45" s="22"/>
      <c r="QM45" s="22"/>
      <c r="QS45" s="22"/>
      <c r="QY45" s="22"/>
      <c r="RE45" s="22"/>
      <c r="RK45" s="22"/>
      <c r="RQ45" s="22"/>
      <c r="RW45" s="22"/>
      <c r="SC45" s="22"/>
      <c r="SI45" s="22"/>
      <c r="SO45" s="22"/>
      <c r="SV45" s="22"/>
      <c r="TB45" s="22"/>
      <c r="TH45" s="22"/>
      <c r="TN45" s="22"/>
      <c r="TT45" s="22"/>
      <c r="TZ45" s="22"/>
      <c r="UF45" s="22"/>
      <c r="UL45" s="22"/>
      <c r="UR45" s="22"/>
      <c r="UX45" s="22"/>
      <c r="VE45" s="22"/>
      <c r="VK45" s="22"/>
      <c r="VQ45" s="22"/>
      <c r="VW45" s="22"/>
      <c r="WC45" s="22"/>
      <c r="WI45" s="22"/>
      <c r="WO45" s="22"/>
      <c r="WU45" s="22"/>
      <c r="XA45" s="22"/>
      <c r="XG45" s="22"/>
      <c r="XM45" s="22"/>
      <c r="XS45" s="22"/>
      <c r="XY45" s="22"/>
      <c r="YE45" s="22"/>
      <c r="YK45" s="22"/>
      <c r="YQ45" s="22"/>
      <c r="YW45" s="22"/>
      <c r="ZC45" s="22"/>
      <c r="ZI45" s="22"/>
      <c r="ZO45" s="22"/>
      <c r="ZU45" s="22"/>
      <c r="AAA45" s="22"/>
      <c r="AAG45" s="22"/>
      <c r="AAM45" s="22"/>
      <c r="AAS45" s="22"/>
      <c r="AAY45" s="22"/>
      <c r="ABE45" s="22"/>
      <c r="ABK45" s="22"/>
      <c r="ABQ45" s="22"/>
      <c r="ABW45" s="22"/>
      <c r="ACC45" s="22"/>
      <c r="ACI45" s="22"/>
      <c r="ACO45" s="22"/>
      <c r="ACU45" s="22"/>
      <c r="ADA45" s="22"/>
      <c r="ADG45" s="22"/>
    </row>
    <row r="46" spans="1:791" x14ac:dyDescent="0.25">
      <c r="B46" s="9"/>
      <c r="C46" s="12"/>
      <c r="H46" s="22"/>
      <c r="N46" s="22"/>
      <c r="T46" s="22"/>
      <c r="Z46" s="22"/>
      <c r="AF46" s="22"/>
      <c r="AL46" s="22"/>
      <c r="AR46" s="22"/>
      <c r="AX46" s="22"/>
      <c r="BD46" s="22"/>
      <c r="BJ46" s="22"/>
      <c r="BP46" s="22"/>
      <c r="BV46" s="22"/>
      <c r="CB46" s="22"/>
      <c r="CH46" s="22"/>
      <c r="CN46" s="22"/>
      <c r="CT46" s="22"/>
      <c r="CZ46" s="22"/>
      <c r="DF46" s="22"/>
      <c r="DL46" s="22"/>
      <c r="DR46" s="22"/>
      <c r="DX46" s="22"/>
      <c r="EE46" s="22"/>
      <c r="EK46" s="22"/>
      <c r="EQ46" s="22"/>
      <c r="EW46" s="22"/>
      <c r="FC46" s="22"/>
      <c r="FI46" s="22"/>
      <c r="FO46" s="22"/>
      <c r="FU46" s="22"/>
      <c r="GA46" s="22"/>
      <c r="GG46" s="22"/>
      <c r="GM46" s="22"/>
      <c r="GS46" s="22"/>
      <c r="GY46" s="22"/>
      <c r="HE46" s="22"/>
      <c r="HK46" s="22"/>
      <c r="HQ46" s="22"/>
      <c r="HW46" s="22"/>
      <c r="IC46" s="22"/>
      <c r="II46" s="22"/>
      <c r="IO46" s="22"/>
      <c r="IU46" s="22"/>
      <c r="JA46" s="22"/>
      <c r="JG46" s="22"/>
      <c r="JM46" s="22"/>
      <c r="JS46" s="22"/>
      <c r="JY46" s="22"/>
      <c r="KE46" s="22"/>
      <c r="KL46" s="22"/>
      <c r="KR46" s="22"/>
      <c r="KX46" s="22"/>
      <c r="LD46" s="22"/>
      <c r="LJ46" s="22"/>
      <c r="LP46" s="22"/>
      <c r="LV46" s="22"/>
      <c r="MB46" s="22"/>
      <c r="MH46" s="22"/>
      <c r="MO46" s="22"/>
      <c r="MU46" s="22"/>
      <c r="NA46" s="22"/>
      <c r="NG46" s="22"/>
      <c r="NM46" s="22"/>
      <c r="NS46" s="22"/>
      <c r="NY46" s="22"/>
      <c r="OE46" s="22"/>
      <c r="OK46" s="22"/>
      <c r="OQ46" s="22"/>
      <c r="OW46" s="22"/>
      <c r="PC46" s="22"/>
      <c r="PI46" s="22"/>
      <c r="PO46" s="22"/>
      <c r="PU46" s="22"/>
      <c r="QA46" s="22"/>
      <c r="QG46" s="22"/>
      <c r="QM46" s="22"/>
      <c r="QS46" s="22"/>
      <c r="QY46" s="22"/>
      <c r="RE46" s="22"/>
      <c r="RK46" s="22"/>
      <c r="RQ46" s="22"/>
      <c r="RW46" s="22"/>
      <c r="SC46" s="22"/>
      <c r="SI46" s="22"/>
      <c r="SO46" s="22"/>
      <c r="SV46" s="22"/>
      <c r="TB46" s="22"/>
      <c r="TH46" s="22"/>
      <c r="TN46" s="22"/>
      <c r="TT46" s="22"/>
      <c r="TZ46" s="22"/>
      <c r="UF46" s="22"/>
      <c r="UL46" s="22"/>
      <c r="UR46" s="22"/>
      <c r="UX46" s="22"/>
      <c r="VE46" s="22"/>
      <c r="VK46" s="22"/>
      <c r="VQ46" s="22"/>
      <c r="VW46" s="22"/>
      <c r="WC46" s="22"/>
      <c r="WI46" s="22"/>
      <c r="WO46" s="22"/>
      <c r="WU46" s="22"/>
      <c r="XA46" s="22"/>
      <c r="XG46" s="22"/>
      <c r="XM46" s="22"/>
      <c r="XS46" s="22"/>
      <c r="XY46" s="22"/>
      <c r="YE46" s="22"/>
      <c r="YK46" s="22"/>
      <c r="YQ46" s="22"/>
      <c r="YW46" s="22"/>
      <c r="ZC46" s="22"/>
      <c r="ZI46" s="22"/>
      <c r="ZO46" s="22"/>
      <c r="ZU46" s="22"/>
      <c r="AAA46" s="22"/>
      <c r="AAG46" s="22"/>
      <c r="AAM46" s="22"/>
      <c r="AAS46" s="22"/>
      <c r="AAY46" s="22"/>
      <c r="ABE46" s="22"/>
      <c r="ABK46" s="22"/>
      <c r="ABQ46" s="22"/>
      <c r="ABW46" s="22"/>
      <c r="ACC46" s="22"/>
      <c r="ACI46" s="22"/>
      <c r="ACO46" s="22"/>
      <c r="ACU46" s="22"/>
      <c r="ADA46" s="22"/>
      <c r="ADG46" s="22"/>
    </row>
    <row r="47" spans="1:791" x14ac:dyDescent="0.25">
      <c r="B47" s="22"/>
      <c r="H47" s="22"/>
      <c r="I47" t="s">
        <v>26</v>
      </c>
      <c r="N47" s="22"/>
      <c r="O47" t="s">
        <v>26</v>
      </c>
      <c r="T47" s="22"/>
      <c r="U47" t="s">
        <v>26</v>
      </c>
      <c r="Z47" s="22"/>
      <c r="AA47" t="s">
        <v>26</v>
      </c>
      <c r="AF47" s="22"/>
      <c r="AG47" t="s">
        <v>26</v>
      </c>
      <c r="AL47" s="22"/>
      <c r="AM47" t="s">
        <v>26</v>
      </c>
      <c r="AR47" s="22"/>
      <c r="AS47" t="s">
        <v>26</v>
      </c>
      <c r="AX47" s="22"/>
      <c r="AY47" t="s">
        <v>26</v>
      </c>
      <c r="BD47" s="22"/>
      <c r="BE47" t="s">
        <v>26</v>
      </c>
      <c r="BJ47" s="22"/>
      <c r="BK47" t="s">
        <v>26</v>
      </c>
      <c r="BP47" s="22"/>
      <c r="BQ47" t="s">
        <v>26</v>
      </c>
      <c r="BV47" s="22"/>
      <c r="BW47" t="s">
        <v>26</v>
      </c>
      <c r="CB47" s="22"/>
      <c r="CC47" t="s">
        <v>26</v>
      </c>
      <c r="CH47" s="22"/>
      <c r="CI47" t="s">
        <v>26</v>
      </c>
      <c r="CN47" s="22"/>
      <c r="CO47" t="s">
        <v>26</v>
      </c>
      <c r="CT47" s="22"/>
      <c r="CU47" t="s">
        <v>26</v>
      </c>
      <c r="CZ47" s="22"/>
      <c r="DA47" t="s">
        <v>26</v>
      </c>
      <c r="DF47" s="22"/>
      <c r="DG47" t="s">
        <v>26</v>
      </c>
      <c r="DL47" s="22"/>
      <c r="DM47" t="s">
        <v>26</v>
      </c>
      <c r="DR47" s="22"/>
      <c r="DS47" t="s">
        <v>26</v>
      </c>
      <c r="DX47" s="22"/>
      <c r="DY47" t="s">
        <v>26</v>
      </c>
      <c r="EE47" s="22"/>
      <c r="EF47" t="s">
        <v>26</v>
      </c>
      <c r="EK47" s="22"/>
      <c r="EL47" t="s">
        <v>26</v>
      </c>
      <c r="EQ47" s="22"/>
      <c r="ER47" t="s">
        <v>26</v>
      </c>
      <c r="EW47" s="22"/>
      <c r="EX47" t="s">
        <v>26</v>
      </c>
      <c r="FC47" s="22"/>
      <c r="FD47" t="s">
        <v>26</v>
      </c>
      <c r="FI47" s="22"/>
      <c r="FJ47" t="s">
        <v>26</v>
      </c>
      <c r="FO47" s="22"/>
      <c r="FP47" t="s">
        <v>26</v>
      </c>
      <c r="FU47" s="22"/>
      <c r="FV47" t="s">
        <v>26</v>
      </c>
      <c r="GA47" s="22"/>
      <c r="GB47" t="s">
        <v>26</v>
      </c>
      <c r="GG47" s="22"/>
      <c r="GH47" t="s">
        <v>26</v>
      </c>
      <c r="GM47" s="22"/>
      <c r="GN47" t="s">
        <v>26</v>
      </c>
      <c r="GS47" s="22"/>
      <c r="GT47" t="s">
        <v>26</v>
      </c>
      <c r="GY47" s="22"/>
      <c r="GZ47" t="s">
        <v>26</v>
      </c>
      <c r="HE47" s="22"/>
      <c r="HF47" t="s">
        <v>26</v>
      </c>
      <c r="HK47" s="22"/>
      <c r="HL47" t="s">
        <v>26</v>
      </c>
      <c r="HQ47" s="22"/>
      <c r="HR47" t="s">
        <v>26</v>
      </c>
      <c r="HW47" s="22"/>
      <c r="HX47" t="s">
        <v>26</v>
      </c>
      <c r="IC47" s="22"/>
      <c r="ID47" t="s">
        <v>26</v>
      </c>
      <c r="II47" s="22"/>
      <c r="IJ47" t="s">
        <v>26</v>
      </c>
      <c r="IO47" s="22"/>
      <c r="IP47" t="s">
        <v>26</v>
      </c>
      <c r="IU47" s="22"/>
      <c r="IV47" t="s">
        <v>26</v>
      </c>
      <c r="JA47" s="22"/>
      <c r="JB47" t="s">
        <v>26</v>
      </c>
      <c r="JG47" s="22"/>
      <c r="JH47" t="s">
        <v>26</v>
      </c>
      <c r="JM47" s="22"/>
      <c r="JN47" t="s">
        <v>26</v>
      </c>
      <c r="JS47" s="22"/>
      <c r="JT47" t="s">
        <v>26</v>
      </c>
      <c r="JY47" s="22"/>
      <c r="JZ47" t="s">
        <v>26</v>
      </c>
      <c r="KE47" s="22"/>
      <c r="KF47" t="s">
        <v>26</v>
      </c>
      <c r="KL47" s="22"/>
      <c r="KM47" t="s">
        <v>26</v>
      </c>
      <c r="KR47" s="22"/>
      <c r="KS47" t="s">
        <v>26</v>
      </c>
      <c r="KX47" s="22"/>
      <c r="KY47" t="s">
        <v>26</v>
      </c>
      <c r="LD47" s="22"/>
      <c r="LE47" t="s">
        <v>26</v>
      </c>
      <c r="LJ47" s="22"/>
      <c r="LK47" t="s">
        <v>26</v>
      </c>
      <c r="LP47" s="22"/>
      <c r="LQ47" t="s">
        <v>26</v>
      </c>
      <c r="LV47" s="22"/>
      <c r="LW47" t="s">
        <v>26</v>
      </c>
      <c r="MB47" s="22"/>
      <c r="MC47" t="s">
        <v>26</v>
      </c>
      <c r="MH47" s="22"/>
      <c r="MI47" t="s">
        <v>26</v>
      </c>
      <c r="MO47" s="22"/>
      <c r="MP47" t="s">
        <v>26</v>
      </c>
      <c r="MU47" s="22"/>
      <c r="MV47" t="s">
        <v>26</v>
      </c>
      <c r="NA47" s="22"/>
      <c r="NB47" t="s">
        <v>26</v>
      </c>
      <c r="NG47" s="22"/>
      <c r="NH47" t="s">
        <v>26</v>
      </c>
      <c r="NM47" s="22"/>
      <c r="NN47" t="s">
        <v>26</v>
      </c>
      <c r="NS47" s="22"/>
      <c r="NT47" t="s">
        <v>26</v>
      </c>
      <c r="NY47" s="22"/>
      <c r="NZ47" t="s">
        <v>26</v>
      </c>
      <c r="OE47" s="22"/>
      <c r="OF47" t="s">
        <v>26</v>
      </c>
      <c r="OK47" s="22"/>
      <c r="OL47" t="s">
        <v>26</v>
      </c>
      <c r="OQ47" s="22"/>
      <c r="OR47" t="s">
        <v>26</v>
      </c>
      <c r="OW47" s="22"/>
      <c r="OX47" t="s">
        <v>26</v>
      </c>
      <c r="PC47" s="22"/>
      <c r="PD47" t="s">
        <v>26</v>
      </c>
      <c r="PI47" s="22"/>
      <c r="PJ47" t="s">
        <v>26</v>
      </c>
      <c r="PO47" s="22"/>
      <c r="PP47" t="s">
        <v>26</v>
      </c>
      <c r="PU47" s="22"/>
      <c r="PV47" t="s">
        <v>26</v>
      </c>
      <c r="QA47" s="22"/>
      <c r="QB47" t="s">
        <v>26</v>
      </c>
      <c r="QG47" s="22"/>
      <c r="QH47" t="s">
        <v>26</v>
      </c>
      <c r="QM47" s="22"/>
      <c r="QN47" t="s">
        <v>26</v>
      </c>
      <c r="QS47" s="22"/>
      <c r="QT47" t="s">
        <v>26</v>
      </c>
      <c r="QY47" s="22"/>
      <c r="QZ47" t="s">
        <v>26</v>
      </c>
      <c r="RE47" s="22"/>
      <c r="RF47" t="s">
        <v>26</v>
      </c>
      <c r="RK47" s="22"/>
      <c r="RL47" t="s">
        <v>26</v>
      </c>
      <c r="RQ47" s="22"/>
      <c r="RR47" t="s">
        <v>26</v>
      </c>
      <c r="RW47" s="22"/>
      <c r="RX47" t="s">
        <v>26</v>
      </c>
      <c r="SC47" s="22"/>
      <c r="SD47" t="s">
        <v>26</v>
      </c>
      <c r="SI47" s="22"/>
      <c r="SJ47" t="s">
        <v>26</v>
      </c>
      <c r="SO47" s="22"/>
      <c r="SP47" t="s">
        <v>26</v>
      </c>
      <c r="SV47" s="22"/>
      <c r="SW47" t="s">
        <v>26</v>
      </c>
      <c r="TB47" s="22"/>
      <c r="TC47" t="s">
        <v>26</v>
      </c>
      <c r="TH47" s="22"/>
      <c r="TI47" t="s">
        <v>26</v>
      </c>
      <c r="TN47" s="22"/>
      <c r="TO47" t="s">
        <v>26</v>
      </c>
      <c r="TT47" s="22"/>
      <c r="TU47" t="s">
        <v>26</v>
      </c>
      <c r="TZ47" s="22"/>
      <c r="UA47" t="s">
        <v>26</v>
      </c>
      <c r="UF47" s="22"/>
      <c r="UG47" t="s">
        <v>26</v>
      </c>
      <c r="UL47" s="22"/>
      <c r="UM47" t="s">
        <v>26</v>
      </c>
      <c r="UR47" s="22"/>
      <c r="US47" t="s">
        <v>26</v>
      </c>
      <c r="UX47" s="22"/>
      <c r="UY47" t="s">
        <v>26</v>
      </c>
      <c r="VE47" s="22"/>
      <c r="VF47" t="s">
        <v>26</v>
      </c>
      <c r="VK47" s="22"/>
      <c r="VL47" t="s">
        <v>26</v>
      </c>
      <c r="VQ47" s="22"/>
      <c r="VR47" t="s">
        <v>26</v>
      </c>
      <c r="VW47" s="22"/>
      <c r="VX47" t="s">
        <v>26</v>
      </c>
      <c r="WC47" s="22"/>
      <c r="WD47" t="s">
        <v>26</v>
      </c>
      <c r="WI47" s="22"/>
      <c r="WJ47" t="s">
        <v>26</v>
      </c>
      <c r="WO47" s="22"/>
      <c r="WP47" t="s">
        <v>26</v>
      </c>
      <c r="WU47" s="22"/>
      <c r="WV47" t="s">
        <v>26</v>
      </c>
      <c r="XA47" s="22"/>
      <c r="XB47" t="s">
        <v>26</v>
      </c>
      <c r="XG47" s="22"/>
      <c r="XH47" t="s">
        <v>26</v>
      </c>
      <c r="XM47" s="22"/>
      <c r="XN47" t="s">
        <v>26</v>
      </c>
      <c r="XS47" s="22"/>
      <c r="XT47" t="s">
        <v>26</v>
      </c>
      <c r="XY47" s="22"/>
      <c r="XZ47" t="s">
        <v>26</v>
      </c>
      <c r="YE47" s="22"/>
      <c r="YF47" t="s">
        <v>26</v>
      </c>
      <c r="YK47" s="22"/>
      <c r="YL47" t="s">
        <v>26</v>
      </c>
      <c r="YQ47" s="22"/>
      <c r="YR47" t="s">
        <v>26</v>
      </c>
      <c r="YW47" s="22"/>
      <c r="YX47" t="s">
        <v>26</v>
      </c>
      <c r="ZC47" s="22"/>
      <c r="ZD47" t="s">
        <v>26</v>
      </c>
      <c r="ZI47" s="22"/>
      <c r="ZJ47" t="s">
        <v>26</v>
      </c>
      <c r="ZO47" s="22"/>
      <c r="ZP47" t="s">
        <v>26</v>
      </c>
      <c r="ZU47" s="22"/>
      <c r="ZV47" t="s">
        <v>26</v>
      </c>
      <c r="AAA47" s="22"/>
      <c r="AAB47" t="s">
        <v>26</v>
      </c>
      <c r="AAG47" s="22"/>
      <c r="AAH47" t="s">
        <v>26</v>
      </c>
      <c r="AAM47" s="22"/>
      <c r="AAN47" t="s">
        <v>26</v>
      </c>
      <c r="AAS47" s="22"/>
      <c r="AAT47" t="s">
        <v>26</v>
      </c>
      <c r="AAY47" s="22"/>
      <c r="AAZ47" t="s">
        <v>26</v>
      </c>
      <c r="ABE47" s="22"/>
      <c r="ABF47" t="s">
        <v>26</v>
      </c>
      <c r="ABK47" s="22"/>
      <c r="ABL47" t="s">
        <v>26</v>
      </c>
      <c r="ABQ47" s="22"/>
      <c r="ABR47" t="s">
        <v>26</v>
      </c>
      <c r="ABW47" s="22"/>
      <c r="ABX47" t="s">
        <v>26</v>
      </c>
      <c r="ACC47" s="22"/>
      <c r="ACD47" t="s">
        <v>26</v>
      </c>
      <c r="ACI47" s="22"/>
      <c r="ACJ47" t="s">
        <v>26</v>
      </c>
      <c r="ACO47" s="22"/>
      <c r="ACP47" t="s">
        <v>26</v>
      </c>
      <c r="ACU47" s="22"/>
      <c r="ACV47" t="s">
        <v>26</v>
      </c>
      <c r="ADA47" s="22"/>
      <c r="ADB47" t="s">
        <v>26</v>
      </c>
      <c r="ADG47" s="22"/>
      <c r="ADH47" t="s">
        <v>26</v>
      </c>
    </row>
    <row r="48" spans="1:791" x14ac:dyDescent="0.25">
      <c r="B48" s="23"/>
      <c r="H48" s="23"/>
      <c r="N48" s="23"/>
      <c r="T48" s="23"/>
      <c r="Z48" s="23"/>
      <c r="AF48" s="23"/>
      <c r="AL48" s="23"/>
      <c r="AR48" s="23"/>
      <c r="AX48" s="23"/>
      <c r="BD48" s="23"/>
      <c r="BJ48" s="23"/>
      <c r="BP48" s="23"/>
      <c r="BV48" s="23"/>
      <c r="CB48" s="23"/>
      <c r="CH48" s="23"/>
      <c r="CN48" s="23"/>
      <c r="CT48" s="23"/>
      <c r="CZ48" s="23"/>
      <c r="DF48" s="23"/>
      <c r="DL48" s="23"/>
      <c r="DR48" s="23"/>
      <c r="DX48" s="23"/>
      <c r="EE48" s="23"/>
      <c r="EK48" s="23"/>
      <c r="EQ48" s="23"/>
      <c r="EW48" s="23"/>
      <c r="FC48" s="23"/>
      <c r="FI48" s="23"/>
      <c r="FO48" s="23"/>
      <c r="FU48" s="23"/>
      <c r="GA48" s="23"/>
      <c r="GG48" s="23"/>
      <c r="GM48" s="23"/>
      <c r="GS48" s="23"/>
      <c r="GY48" s="23"/>
      <c r="HE48" s="23"/>
      <c r="HK48" s="23"/>
      <c r="HQ48" s="23"/>
      <c r="HW48" s="23"/>
      <c r="IC48" s="23"/>
      <c r="II48" s="23"/>
      <c r="IO48" s="23"/>
      <c r="IU48" s="23"/>
      <c r="JA48" s="23"/>
      <c r="JG48" s="23"/>
      <c r="JM48" s="23"/>
      <c r="JS48" s="23"/>
      <c r="JY48" s="23"/>
      <c r="KE48" s="23"/>
      <c r="KL48" s="23"/>
      <c r="KR48" s="23"/>
      <c r="KX48" s="23"/>
      <c r="LD48" s="23"/>
      <c r="LJ48" s="23"/>
      <c r="LP48" s="23"/>
      <c r="LV48" s="23"/>
      <c r="MB48" s="23"/>
      <c r="MH48" s="23"/>
      <c r="MO48" s="23"/>
      <c r="MU48" s="23"/>
      <c r="NA48" s="23"/>
      <c r="NG48" s="23"/>
      <c r="NM48" s="23"/>
      <c r="NS48" s="23"/>
      <c r="NY48" s="23"/>
      <c r="OE48" s="23"/>
      <c r="OK48" s="23"/>
      <c r="OQ48" s="23"/>
      <c r="OW48" s="23"/>
      <c r="PC48" s="23"/>
      <c r="PI48" s="23"/>
      <c r="PO48" s="23"/>
      <c r="PU48" s="23"/>
      <c r="QA48" s="23"/>
      <c r="QG48" s="23"/>
      <c r="QM48" s="23"/>
      <c r="QS48" s="23"/>
      <c r="QY48" s="23"/>
      <c r="RE48" s="23"/>
      <c r="RK48" s="23"/>
      <c r="RQ48" s="23"/>
      <c r="RW48" s="23"/>
      <c r="SC48" s="23"/>
      <c r="SI48" s="23"/>
      <c r="SO48" s="23"/>
      <c r="SV48" s="23"/>
      <c r="TB48" s="23"/>
      <c r="TH48" s="23"/>
      <c r="TN48" s="23"/>
      <c r="TT48" s="23"/>
      <c r="TZ48" s="23"/>
      <c r="UF48" s="23"/>
      <c r="UL48" s="23"/>
      <c r="UR48" s="23"/>
      <c r="UX48" s="23"/>
      <c r="VE48" s="23"/>
      <c r="VK48" s="23"/>
      <c r="VQ48" s="23"/>
      <c r="VW48" s="23"/>
      <c r="WC48" s="23"/>
      <c r="WI48" s="23"/>
      <c r="WO48" s="23"/>
      <c r="WU48" s="23"/>
      <c r="XA48" s="23"/>
      <c r="XG48" s="23"/>
      <c r="XM48" s="23"/>
      <c r="XS48" s="23"/>
      <c r="XY48" s="23"/>
      <c r="YE48" s="23"/>
      <c r="YK48" s="23"/>
      <c r="YQ48" s="23"/>
      <c r="YW48" s="23"/>
      <c r="ZC48" s="23"/>
      <c r="ZI48" s="23"/>
      <c r="ZO48" s="23"/>
      <c r="ZU48" s="23"/>
      <c r="AAA48" s="23"/>
      <c r="AAG48" s="23"/>
      <c r="AAM48" s="23"/>
      <c r="AAS48" s="23"/>
      <c r="AAY48" s="23"/>
      <c r="ABE48" s="23"/>
      <c r="ABK48" s="23"/>
      <c r="ABQ48" s="23"/>
      <c r="ABW48" s="23"/>
      <c r="ACC48" s="23"/>
      <c r="ACI48" s="23"/>
      <c r="ACO48" s="23"/>
      <c r="ACU48" s="23"/>
      <c r="ADA48" s="23"/>
      <c r="ADG48" s="23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N56"/>
  <sheetViews>
    <sheetView workbookViewId="0">
      <selection activeCell="H13" sqref="H13"/>
    </sheetView>
  </sheetViews>
  <sheetFormatPr baseColWidth="10" defaultRowHeight="15" x14ac:dyDescent="0.25"/>
  <cols>
    <col min="2" max="2" width="19.140625" bestFit="1" customWidth="1"/>
    <col min="3" max="3" width="19" style="2" bestFit="1" customWidth="1"/>
    <col min="4" max="4" width="19" style="2" hidden="1" customWidth="1"/>
    <col min="5" max="5" width="20.5703125" customWidth="1"/>
    <col min="6" max="6" width="19.85546875" bestFit="1" customWidth="1"/>
    <col min="7" max="7" width="14.42578125" bestFit="1" customWidth="1"/>
    <col min="8" max="8" width="19.140625" bestFit="1" customWidth="1"/>
    <col min="9" max="9" width="10.85546875" bestFit="1" customWidth="1"/>
    <col min="10" max="10" width="0" hidden="1" customWidth="1"/>
    <col min="11" max="11" width="19.85546875" bestFit="1" customWidth="1"/>
    <col min="12" max="12" width="14.42578125" bestFit="1" customWidth="1"/>
    <col min="14" max="14" width="19.140625" bestFit="1" customWidth="1"/>
    <col min="15" max="15" width="12" bestFit="1" customWidth="1"/>
    <col min="16" max="16" width="0" hidden="1" customWidth="1"/>
    <col min="17" max="17" width="19.85546875" bestFit="1" customWidth="1"/>
    <col min="18" max="18" width="14.42578125" bestFit="1" customWidth="1"/>
    <col min="20" max="20" width="19.140625" bestFit="1" customWidth="1"/>
    <col min="21" max="21" width="10.85546875" bestFit="1" customWidth="1"/>
    <col min="22" max="22" width="0" hidden="1" customWidth="1"/>
    <col min="23" max="23" width="19.85546875" bestFit="1" customWidth="1"/>
    <col min="24" max="24" width="14.42578125" bestFit="1" customWidth="1"/>
    <col min="26" max="26" width="19.140625" bestFit="1" customWidth="1"/>
    <col min="27" max="27" width="10.85546875" bestFit="1" customWidth="1"/>
    <col min="28" max="28" width="0" hidden="1" customWidth="1"/>
    <col min="29" max="29" width="19.85546875" bestFit="1" customWidth="1"/>
    <col min="30" max="30" width="14.42578125" bestFit="1" customWidth="1"/>
    <col min="32" max="32" width="19.140625" bestFit="1" customWidth="1"/>
    <col min="33" max="33" width="10.85546875" bestFit="1" customWidth="1"/>
    <col min="34" max="34" width="0" hidden="1" customWidth="1"/>
    <col min="35" max="35" width="19.85546875" bestFit="1" customWidth="1"/>
    <col min="36" max="36" width="14.42578125" bestFit="1" customWidth="1"/>
    <col min="38" max="38" width="19.140625" bestFit="1" customWidth="1"/>
    <col min="39" max="39" width="10.85546875" bestFit="1" customWidth="1"/>
    <col min="40" max="40" width="4.5703125" hidden="1" customWidth="1"/>
    <col min="41" max="41" width="19.85546875" bestFit="1" customWidth="1"/>
    <col min="42" max="42" width="14.42578125" bestFit="1" customWidth="1"/>
    <col min="44" max="44" width="19.140625" bestFit="1" customWidth="1"/>
    <col min="45" max="45" width="10.85546875" bestFit="1" customWidth="1"/>
    <col min="46" max="46" width="0" hidden="1" customWidth="1"/>
    <col min="47" max="47" width="19.85546875" bestFit="1" customWidth="1"/>
    <col min="48" max="48" width="14.42578125" bestFit="1" customWidth="1"/>
    <col min="50" max="50" width="19.140625" bestFit="1" customWidth="1"/>
    <col min="51" max="51" width="10.85546875" bestFit="1" customWidth="1"/>
    <col min="52" max="52" width="0" hidden="1" customWidth="1"/>
    <col min="53" max="53" width="19.85546875" bestFit="1" customWidth="1"/>
    <col min="54" max="54" width="14.42578125" bestFit="1" customWidth="1"/>
    <col min="56" max="56" width="19.140625" bestFit="1" customWidth="1"/>
    <col min="57" max="57" width="10.85546875" bestFit="1" customWidth="1"/>
    <col min="58" max="58" width="0" hidden="1" customWidth="1"/>
    <col min="59" max="59" width="19.85546875" bestFit="1" customWidth="1"/>
    <col min="60" max="60" width="14.42578125" bestFit="1" customWidth="1"/>
    <col min="62" max="62" width="19.140625" bestFit="1" customWidth="1"/>
    <col min="63" max="63" width="10.85546875" bestFit="1" customWidth="1"/>
    <col min="64" max="64" width="0" hidden="1" customWidth="1"/>
    <col min="65" max="65" width="19.85546875" bestFit="1" customWidth="1"/>
    <col min="66" max="66" width="14.42578125" bestFit="1" customWidth="1"/>
  </cols>
  <sheetData>
    <row r="2" spans="2:66" x14ac:dyDescent="0.25">
      <c r="B2" s="6" t="s">
        <v>10</v>
      </c>
      <c r="C2" s="10"/>
      <c r="D2" s="8"/>
      <c r="E2" s="6" t="s">
        <v>11</v>
      </c>
      <c r="F2" s="3"/>
      <c r="H2" s="6" t="s">
        <v>10</v>
      </c>
      <c r="I2" s="10"/>
      <c r="J2" s="8"/>
      <c r="K2" s="6" t="s">
        <v>11</v>
      </c>
      <c r="L2" s="3"/>
      <c r="N2" s="6" t="s">
        <v>10</v>
      </c>
      <c r="O2" s="10"/>
      <c r="P2" s="8"/>
      <c r="Q2" s="6" t="s">
        <v>11</v>
      </c>
      <c r="R2" s="3"/>
      <c r="T2" s="6" t="s">
        <v>10</v>
      </c>
      <c r="U2" s="10"/>
      <c r="V2" s="8"/>
      <c r="W2" s="6" t="s">
        <v>11</v>
      </c>
      <c r="X2" s="3"/>
      <c r="Z2" s="6" t="s">
        <v>10</v>
      </c>
      <c r="AA2" s="10"/>
      <c r="AB2" s="8"/>
      <c r="AC2" s="6" t="s">
        <v>11</v>
      </c>
      <c r="AD2" s="3"/>
      <c r="AF2" s="6" t="s">
        <v>10</v>
      </c>
      <c r="AG2" s="10"/>
      <c r="AH2" s="8"/>
      <c r="AI2" s="6" t="s">
        <v>11</v>
      </c>
      <c r="AJ2" s="3"/>
      <c r="AL2" s="6" t="s">
        <v>10</v>
      </c>
      <c r="AM2" s="10"/>
      <c r="AN2" s="8"/>
      <c r="AO2" s="6" t="s">
        <v>11</v>
      </c>
      <c r="AP2" s="3"/>
      <c r="AR2" s="6" t="s">
        <v>10</v>
      </c>
      <c r="AS2" s="10"/>
      <c r="AT2" s="8"/>
      <c r="AU2" s="6" t="s">
        <v>11</v>
      </c>
      <c r="AV2" s="3"/>
      <c r="AX2" s="6" t="s">
        <v>10</v>
      </c>
      <c r="AY2" s="10"/>
      <c r="AZ2" s="8"/>
      <c r="BA2" s="6" t="s">
        <v>11</v>
      </c>
      <c r="BB2" s="3"/>
      <c r="BD2" s="6" t="s">
        <v>10</v>
      </c>
      <c r="BE2" s="10"/>
      <c r="BF2" s="8"/>
      <c r="BG2" s="6" t="s">
        <v>11</v>
      </c>
      <c r="BH2" s="3"/>
      <c r="BJ2" s="6" t="s">
        <v>10</v>
      </c>
      <c r="BK2" s="10"/>
      <c r="BL2" s="8"/>
      <c r="BM2" s="6" t="s">
        <v>11</v>
      </c>
      <c r="BN2" s="3"/>
    </row>
    <row r="3" spans="2:66" x14ac:dyDescent="0.25">
      <c r="E3" s="4"/>
      <c r="F3" s="2"/>
      <c r="G3" s="4"/>
      <c r="I3" s="2"/>
      <c r="J3" s="2"/>
      <c r="K3" s="4"/>
      <c r="L3" s="2"/>
      <c r="O3" s="2"/>
      <c r="P3" s="2"/>
      <c r="Q3" s="4"/>
      <c r="R3" s="2"/>
      <c r="U3" s="2"/>
      <c r="V3" s="2"/>
      <c r="W3" s="4"/>
      <c r="X3" s="2"/>
      <c r="AA3" s="2"/>
      <c r="AB3" s="2"/>
      <c r="AC3" s="4"/>
      <c r="AD3" s="2"/>
      <c r="AG3" s="2"/>
      <c r="AH3" s="2"/>
      <c r="AI3" s="4"/>
      <c r="AJ3" s="2"/>
      <c r="AM3" s="2"/>
      <c r="AN3" s="2"/>
      <c r="AO3" s="4"/>
      <c r="AP3" s="2"/>
      <c r="AS3" s="2"/>
      <c r="AT3" s="2"/>
      <c r="AU3" s="4"/>
      <c r="AV3" s="2"/>
      <c r="AY3" s="2"/>
      <c r="AZ3" s="2"/>
      <c r="BA3" s="4"/>
      <c r="BB3" s="2"/>
      <c r="BE3" s="2"/>
      <c r="BF3" s="2"/>
      <c r="BG3" s="4"/>
      <c r="BH3" s="2"/>
      <c r="BK3" s="2"/>
      <c r="BL3" s="2"/>
      <c r="BM3" s="4"/>
      <c r="BN3" s="2"/>
    </row>
    <row r="4" spans="2:66" x14ac:dyDescent="0.25">
      <c r="B4" s="13" t="s">
        <v>16</v>
      </c>
      <c r="C4" s="15" t="s">
        <v>3</v>
      </c>
      <c r="D4" s="15"/>
      <c r="E4" s="14" t="s">
        <v>2</v>
      </c>
      <c r="F4" s="14" t="s">
        <v>4</v>
      </c>
      <c r="H4" s="13" t="s">
        <v>16</v>
      </c>
      <c r="I4" s="15" t="s">
        <v>3</v>
      </c>
      <c r="J4" s="15"/>
      <c r="K4" s="14" t="s">
        <v>2</v>
      </c>
      <c r="L4" s="14" t="s">
        <v>4</v>
      </c>
      <c r="N4" s="13" t="s">
        <v>16</v>
      </c>
      <c r="O4" s="15" t="s">
        <v>3</v>
      </c>
      <c r="P4" s="15"/>
      <c r="Q4" s="14" t="s">
        <v>2</v>
      </c>
      <c r="R4" s="14" t="s">
        <v>4</v>
      </c>
      <c r="T4" s="13" t="s">
        <v>16</v>
      </c>
      <c r="U4" s="15" t="s">
        <v>3</v>
      </c>
      <c r="V4" s="15"/>
      <c r="W4" s="14" t="s">
        <v>2</v>
      </c>
      <c r="X4" s="14" t="s">
        <v>4</v>
      </c>
      <c r="Z4" s="13" t="s">
        <v>16</v>
      </c>
      <c r="AA4" s="15" t="s">
        <v>3</v>
      </c>
      <c r="AB4" s="15"/>
      <c r="AC4" s="14" t="s">
        <v>2</v>
      </c>
      <c r="AD4" s="14" t="s">
        <v>4</v>
      </c>
      <c r="AF4" s="13" t="s">
        <v>16</v>
      </c>
      <c r="AG4" s="15" t="s">
        <v>3</v>
      </c>
      <c r="AH4" s="15"/>
      <c r="AI4" s="14" t="s">
        <v>2</v>
      </c>
      <c r="AJ4" s="14" t="s">
        <v>4</v>
      </c>
      <c r="AL4" s="13" t="s">
        <v>16</v>
      </c>
      <c r="AM4" s="15" t="s">
        <v>3</v>
      </c>
      <c r="AN4" s="15"/>
      <c r="AO4" s="14" t="s">
        <v>2</v>
      </c>
      <c r="AP4" s="14" t="s">
        <v>4</v>
      </c>
      <c r="AR4" s="13" t="s">
        <v>16</v>
      </c>
      <c r="AS4" s="15" t="s">
        <v>3</v>
      </c>
      <c r="AT4" s="15"/>
      <c r="AU4" s="14" t="s">
        <v>2</v>
      </c>
      <c r="AV4" s="14" t="s">
        <v>4</v>
      </c>
      <c r="AX4" s="13" t="s">
        <v>16</v>
      </c>
      <c r="AY4" s="15" t="s">
        <v>3</v>
      </c>
      <c r="AZ4" s="15"/>
      <c r="BA4" s="14" t="s">
        <v>2</v>
      </c>
      <c r="BB4" s="14" t="s">
        <v>4</v>
      </c>
      <c r="BD4" s="13" t="s">
        <v>16</v>
      </c>
      <c r="BE4" s="15" t="s">
        <v>3</v>
      </c>
      <c r="BF4" s="15"/>
      <c r="BG4" s="14" t="s">
        <v>2</v>
      </c>
      <c r="BH4" s="14" t="s">
        <v>4</v>
      </c>
      <c r="BJ4" s="13" t="s">
        <v>16</v>
      </c>
      <c r="BK4" s="15" t="s">
        <v>3</v>
      </c>
      <c r="BL4" s="15"/>
      <c r="BM4" s="14" t="s">
        <v>2</v>
      </c>
      <c r="BN4" s="14" t="s">
        <v>4</v>
      </c>
    </row>
    <row r="5" spans="2:66" x14ac:dyDescent="0.25">
      <c r="B5" s="3"/>
      <c r="C5" s="11"/>
      <c r="D5" s="17">
        <f>+C5+1</f>
        <v>1</v>
      </c>
      <c r="E5" s="12">
        <f>(B5/D5)</f>
        <v>0</v>
      </c>
      <c r="F5" s="12">
        <f>+E5*C5</f>
        <v>0</v>
      </c>
      <c r="H5" s="3"/>
      <c r="I5" s="11"/>
      <c r="J5" s="17">
        <f>+I5+1</f>
        <v>1</v>
      </c>
      <c r="K5" s="12">
        <f>(H5/J5)</f>
        <v>0</v>
      </c>
      <c r="L5" s="12">
        <f>+K5*I5</f>
        <v>0</v>
      </c>
      <c r="N5" s="3"/>
      <c r="O5" s="11"/>
      <c r="P5" s="17">
        <f>+O5+1</f>
        <v>1</v>
      </c>
      <c r="Q5" s="12">
        <f>(N5/P5)</f>
        <v>0</v>
      </c>
      <c r="R5" s="12">
        <f>+Q5*O5</f>
        <v>0</v>
      </c>
      <c r="T5" s="3"/>
      <c r="U5" s="11"/>
      <c r="V5" s="17">
        <f>+U5+1</f>
        <v>1</v>
      </c>
      <c r="W5" s="12">
        <f>(T5/V5)</f>
        <v>0</v>
      </c>
      <c r="X5" s="12">
        <f>+W5*U5</f>
        <v>0</v>
      </c>
      <c r="Z5" s="3"/>
      <c r="AA5" s="11"/>
      <c r="AB5" s="17">
        <f>+AA5+1</f>
        <v>1</v>
      </c>
      <c r="AC5" s="12">
        <f>(Z5/AB5)</f>
        <v>0</v>
      </c>
      <c r="AD5" s="12">
        <f>+AC5*AA5</f>
        <v>0</v>
      </c>
      <c r="AF5" s="3"/>
      <c r="AG5" s="11"/>
      <c r="AH5" s="17">
        <f>+AG5+1</f>
        <v>1</v>
      </c>
      <c r="AI5" s="12">
        <f>(AF5/AH5)</f>
        <v>0</v>
      </c>
      <c r="AJ5" s="12">
        <f>+AI5*AG5</f>
        <v>0</v>
      </c>
      <c r="AL5" s="3"/>
      <c r="AM5" s="11"/>
      <c r="AN5" s="17">
        <f>+AM5+1</f>
        <v>1</v>
      </c>
      <c r="AO5" s="12">
        <f>(AL5/AN5)</f>
        <v>0</v>
      </c>
      <c r="AP5" s="12">
        <f>+AO5*AM5</f>
        <v>0</v>
      </c>
      <c r="AR5" s="3"/>
      <c r="AS5" s="11"/>
      <c r="AT5" s="17">
        <f>+AS5+1</f>
        <v>1</v>
      </c>
      <c r="AU5" s="12">
        <f>(AR5/AT5)</f>
        <v>0</v>
      </c>
      <c r="AV5" s="12">
        <f>+AU5*AS5</f>
        <v>0</v>
      </c>
      <c r="AX5" s="3"/>
      <c r="AY5" s="11"/>
      <c r="AZ5" s="17">
        <f>+AY5+1</f>
        <v>1</v>
      </c>
      <c r="BA5" s="12">
        <f>(AX5/AZ5)</f>
        <v>0</v>
      </c>
      <c r="BB5" s="12">
        <f>+BA5*AY5</f>
        <v>0</v>
      </c>
      <c r="BD5" s="3"/>
      <c r="BE5" s="11"/>
      <c r="BF5" s="17">
        <f>+BE5+1</f>
        <v>1</v>
      </c>
      <c r="BG5" s="12">
        <f>(BD5/BF5)</f>
        <v>0</v>
      </c>
      <c r="BH5" s="12">
        <f>+BG5*BE5</f>
        <v>0</v>
      </c>
      <c r="BJ5" s="3"/>
      <c r="BK5" s="11"/>
      <c r="BL5" s="17">
        <f>+BK5+1</f>
        <v>1</v>
      </c>
      <c r="BM5" s="12">
        <f>(BJ5/BL5)</f>
        <v>0</v>
      </c>
      <c r="BN5" s="12">
        <f>+BM5*BK5</f>
        <v>0</v>
      </c>
    </row>
    <row r="6" spans="2:66" x14ac:dyDescent="0.25">
      <c r="B6" s="3"/>
      <c r="C6" s="11"/>
      <c r="D6" s="17">
        <f t="shared" ref="D6:D34" si="0">+C6+1</f>
        <v>1</v>
      </c>
      <c r="E6" s="12">
        <f t="shared" ref="E6:E34" si="1">(B6/D6)</f>
        <v>0</v>
      </c>
      <c r="F6" s="12">
        <f t="shared" ref="F6:F34" si="2">+E6*C6</f>
        <v>0</v>
      </c>
      <c r="H6" s="3"/>
      <c r="I6" s="11"/>
      <c r="J6" s="17">
        <f t="shared" ref="J6:J34" si="3">+I6+1</f>
        <v>1</v>
      </c>
      <c r="K6" s="12">
        <f t="shared" ref="K6:K34" si="4">(H6/J6)</f>
        <v>0</v>
      </c>
      <c r="L6" s="12">
        <f t="shared" ref="L6:L34" si="5">+K6*I6</f>
        <v>0</v>
      </c>
      <c r="N6" s="3"/>
      <c r="O6" s="11"/>
      <c r="P6" s="17">
        <f t="shared" ref="P6:P34" si="6">+O6+1</f>
        <v>1</v>
      </c>
      <c r="Q6" s="12">
        <f t="shared" ref="Q6:Q34" si="7">(N6/P6)</f>
        <v>0</v>
      </c>
      <c r="R6" s="12">
        <f t="shared" ref="R6:R34" si="8">+Q6*O6</f>
        <v>0</v>
      </c>
      <c r="T6" s="3"/>
      <c r="U6" s="11"/>
      <c r="V6" s="17">
        <f t="shared" ref="V6:V34" si="9">+U6+1</f>
        <v>1</v>
      </c>
      <c r="W6" s="12">
        <f t="shared" ref="W6:W34" si="10">(T6/V6)</f>
        <v>0</v>
      </c>
      <c r="X6" s="12">
        <f t="shared" ref="X6:X34" si="11">+W6*U6</f>
        <v>0</v>
      </c>
      <c r="Z6" s="3"/>
      <c r="AA6" s="11"/>
      <c r="AB6" s="17">
        <f t="shared" ref="AB6:AB34" si="12">+AA6+1</f>
        <v>1</v>
      </c>
      <c r="AC6" s="12">
        <f t="shared" ref="AC6:AC34" si="13">(Z6/AB6)</f>
        <v>0</v>
      </c>
      <c r="AD6" s="12">
        <f t="shared" ref="AD6:AD34" si="14">+AC6*AA6</f>
        <v>0</v>
      </c>
      <c r="AF6" s="3"/>
      <c r="AG6" s="11"/>
      <c r="AH6" s="17">
        <f t="shared" ref="AH6:AH34" si="15">+AG6+1</f>
        <v>1</v>
      </c>
      <c r="AI6" s="12">
        <f t="shared" ref="AI6:AI34" si="16">(AF6/AH6)</f>
        <v>0</v>
      </c>
      <c r="AJ6" s="12">
        <f t="shared" ref="AJ6:AJ34" si="17">+AI6*AG6</f>
        <v>0</v>
      </c>
      <c r="AL6" s="3"/>
      <c r="AM6" s="11"/>
      <c r="AN6" s="17">
        <f t="shared" ref="AN6:AN34" si="18">+AM6+1</f>
        <v>1</v>
      </c>
      <c r="AO6" s="12">
        <f t="shared" ref="AO6:AO34" si="19">(AL6/AN6)</f>
        <v>0</v>
      </c>
      <c r="AP6" s="12">
        <f t="shared" ref="AP6:AP34" si="20">+AO6*AM6</f>
        <v>0</v>
      </c>
      <c r="AR6" s="3"/>
      <c r="AS6" s="11"/>
      <c r="AT6" s="17">
        <f t="shared" ref="AT6:AT34" si="21">+AS6+1</f>
        <v>1</v>
      </c>
      <c r="AU6" s="12">
        <f t="shared" ref="AU6:AU34" si="22">(AR6/AT6)</f>
        <v>0</v>
      </c>
      <c r="AV6" s="12">
        <f t="shared" ref="AV6:AV34" si="23">+AU6*AS6</f>
        <v>0</v>
      </c>
      <c r="AX6" s="3"/>
      <c r="AY6" s="11"/>
      <c r="AZ6" s="17">
        <f t="shared" ref="AZ6:AZ34" si="24">+AY6+1</f>
        <v>1</v>
      </c>
      <c r="BA6" s="12">
        <f t="shared" ref="BA6:BA34" si="25">(AX6/AZ6)</f>
        <v>0</v>
      </c>
      <c r="BB6" s="12">
        <f t="shared" ref="BB6:BB34" si="26">+BA6*AY6</f>
        <v>0</v>
      </c>
      <c r="BD6" s="3"/>
      <c r="BE6" s="11"/>
      <c r="BF6" s="17">
        <f t="shared" ref="BF6:BF34" si="27">+BE6+1</f>
        <v>1</v>
      </c>
      <c r="BG6" s="12">
        <f t="shared" ref="BG6:BG34" si="28">(BD6/BF6)</f>
        <v>0</v>
      </c>
      <c r="BH6" s="12">
        <f t="shared" ref="BH6:BH34" si="29">+BG6*BE6</f>
        <v>0</v>
      </c>
      <c r="BJ6" s="3"/>
      <c r="BK6" s="11"/>
      <c r="BL6" s="17">
        <f t="shared" ref="BL6:BL34" si="30">+BK6+1</f>
        <v>1</v>
      </c>
      <c r="BM6" s="12">
        <f t="shared" ref="BM6:BM34" si="31">(BJ6/BL6)</f>
        <v>0</v>
      </c>
      <c r="BN6" s="12">
        <f t="shared" ref="BN6:BN34" si="32">+BM6*BK6</f>
        <v>0</v>
      </c>
    </row>
    <row r="7" spans="2:66" x14ac:dyDescent="0.25">
      <c r="B7" s="3"/>
      <c r="C7" s="11"/>
      <c r="D7" s="17">
        <f t="shared" si="0"/>
        <v>1</v>
      </c>
      <c r="E7" s="12">
        <f t="shared" si="1"/>
        <v>0</v>
      </c>
      <c r="F7" s="12">
        <f t="shared" si="2"/>
        <v>0</v>
      </c>
      <c r="H7" s="3"/>
      <c r="I7" s="11"/>
      <c r="J7" s="17">
        <f t="shared" si="3"/>
        <v>1</v>
      </c>
      <c r="K7" s="12">
        <f t="shared" si="4"/>
        <v>0</v>
      </c>
      <c r="L7" s="12">
        <f t="shared" si="5"/>
        <v>0</v>
      </c>
      <c r="N7" s="3"/>
      <c r="O7" s="11"/>
      <c r="P7" s="17">
        <f t="shared" si="6"/>
        <v>1</v>
      </c>
      <c r="Q7" s="12">
        <f t="shared" si="7"/>
        <v>0</v>
      </c>
      <c r="R7" s="12">
        <f t="shared" si="8"/>
        <v>0</v>
      </c>
      <c r="T7" s="3"/>
      <c r="U7" s="11"/>
      <c r="V7" s="17">
        <f t="shared" si="9"/>
        <v>1</v>
      </c>
      <c r="W7" s="12">
        <f t="shared" si="10"/>
        <v>0</v>
      </c>
      <c r="X7" s="12">
        <f t="shared" si="11"/>
        <v>0</v>
      </c>
      <c r="Z7" s="3"/>
      <c r="AA7" s="11"/>
      <c r="AB7" s="17">
        <f t="shared" si="12"/>
        <v>1</v>
      </c>
      <c r="AC7" s="12">
        <f t="shared" si="13"/>
        <v>0</v>
      </c>
      <c r="AD7" s="12">
        <f t="shared" si="14"/>
        <v>0</v>
      </c>
      <c r="AF7" s="3"/>
      <c r="AG7" s="11"/>
      <c r="AH7" s="17">
        <f t="shared" si="15"/>
        <v>1</v>
      </c>
      <c r="AI7" s="12">
        <f t="shared" si="16"/>
        <v>0</v>
      </c>
      <c r="AJ7" s="12">
        <f t="shared" si="17"/>
        <v>0</v>
      </c>
      <c r="AL7" s="3"/>
      <c r="AM7" s="11"/>
      <c r="AN7" s="17">
        <f t="shared" si="18"/>
        <v>1</v>
      </c>
      <c r="AO7" s="12">
        <f t="shared" si="19"/>
        <v>0</v>
      </c>
      <c r="AP7" s="12">
        <f t="shared" si="20"/>
        <v>0</v>
      </c>
      <c r="AR7" s="3"/>
      <c r="AS7" s="11"/>
      <c r="AT7" s="17">
        <f t="shared" si="21"/>
        <v>1</v>
      </c>
      <c r="AU7" s="12">
        <f t="shared" si="22"/>
        <v>0</v>
      </c>
      <c r="AV7" s="12">
        <f t="shared" si="23"/>
        <v>0</v>
      </c>
      <c r="AX7" s="3"/>
      <c r="AY7" s="11"/>
      <c r="AZ7" s="17">
        <f t="shared" si="24"/>
        <v>1</v>
      </c>
      <c r="BA7" s="12">
        <f t="shared" si="25"/>
        <v>0</v>
      </c>
      <c r="BB7" s="12">
        <f t="shared" si="26"/>
        <v>0</v>
      </c>
      <c r="BD7" s="3"/>
      <c r="BE7" s="11"/>
      <c r="BF7" s="17">
        <f t="shared" si="27"/>
        <v>1</v>
      </c>
      <c r="BG7" s="12">
        <f t="shared" si="28"/>
        <v>0</v>
      </c>
      <c r="BH7" s="12">
        <f t="shared" si="29"/>
        <v>0</v>
      </c>
      <c r="BJ7" s="3"/>
      <c r="BK7" s="11"/>
      <c r="BL7" s="17">
        <f t="shared" si="30"/>
        <v>1</v>
      </c>
      <c r="BM7" s="12">
        <f t="shared" si="31"/>
        <v>0</v>
      </c>
      <c r="BN7" s="12">
        <f t="shared" si="32"/>
        <v>0</v>
      </c>
    </row>
    <row r="8" spans="2:66" x14ac:dyDescent="0.25">
      <c r="B8" s="3"/>
      <c r="C8" s="11"/>
      <c r="D8" s="17">
        <f t="shared" si="0"/>
        <v>1</v>
      </c>
      <c r="E8" s="12">
        <f t="shared" si="1"/>
        <v>0</v>
      </c>
      <c r="F8" s="12">
        <f t="shared" si="2"/>
        <v>0</v>
      </c>
      <c r="G8" s="4"/>
      <c r="H8" s="3"/>
      <c r="I8" s="11"/>
      <c r="J8" s="17">
        <f t="shared" si="3"/>
        <v>1</v>
      </c>
      <c r="K8" s="12">
        <f t="shared" si="4"/>
        <v>0</v>
      </c>
      <c r="L8" s="12">
        <f t="shared" si="5"/>
        <v>0</v>
      </c>
      <c r="N8" s="3"/>
      <c r="O8" s="11"/>
      <c r="P8" s="17">
        <f t="shared" si="6"/>
        <v>1</v>
      </c>
      <c r="Q8" s="12">
        <f t="shared" si="7"/>
        <v>0</v>
      </c>
      <c r="R8" s="12">
        <f t="shared" si="8"/>
        <v>0</v>
      </c>
      <c r="T8" s="3"/>
      <c r="U8" s="11"/>
      <c r="V8" s="17">
        <f t="shared" si="9"/>
        <v>1</v>
      </c>
      <c r="W8" s="12">
        <f t="shared" si="10"/>
        <v>0</v>
      </c>
      <c r="X8" s="12">
        <f t="shared" si="11"/>
        <v>0</v>
      </c>
      <c r="Z8" s="3"/>
      <c r="AA8" s="11"/>
      <c r="AB8" s="17">
        <f t="shared" si="12"/>
        <v>1</v>
      </c>
      <c r="AC8" s="12">
        <f t="shared" si="13"/>
        <v>0</v>
      </c>
      <c r="AD8" s="12">
        <f t="shared" si="14"/>
        <v>0</v>
      </c>
      <c r="AF8" s="3"/>
      <c r="AG8" s="11"/>
      <c r="AH8" s="17">
        <f t="shared" si="15"/>
        <v>1</v>
      </c>
      <c r="AI8" s="12">
        <f t="shared" si="16"/>
        <v>0</v>
      </c>
      <c r="AJ8" s="12">
        <f t="shared" si="17"/>
        <v>0</v>
      </c>
      <c r="AL8" s="3"/>
      <c r="AM8" s="11"/>
      <c r="AN8" s="17">
        <f t="shared" si="18"/>
        <v>1</v>
      </c>
      <c r="AO8" s="12">
        <f t="shared" si="19"/>
        <v>0</v>
      </c>
      <c r="AP8" s="12">
        <f t="shared" si="20"/>
        <v>0</v>
      </c>
      <c r="AR8" s="3"/>
      <c r="AS8" s="11"/>
      <c r="AT8" s="17">
        <f t="shared" si="21"/>
        <v>1</v>
      </c>
      <c r="AU8" s="12">
        <f t="shared" si="22"/>
        <v>0</v>
      </c>
      <c r="AV8" s="12">
        <f t="shared" si="23"/>
        <v>0</v>
      </c>
      <c r="AX8" s="3"/>
      <c r="AY8" s="11"/>
      <c r="AZ8" s="17">
        <f t="shared" si="24"/>
        <v>1</v>
      </c>
      <c r="BA8" s="12">
        <f t="shared" si="25"/>
        <v>0</v>
      </c>
      <c r="BB8" s="12">
        <f t="shared" si="26"/>
        <v>0</v>
      </c>
      <c r="BD8" s="3"/>
      <c r="BE8" s="11"/>
      <c r="BF8" s="17">
        <f t="shared" si="27"/>
        <v>1</v>
      </c>
      <c r="BG8" s="12">
        <f t="shared" si="28"/>
        <v>0</v>
      </c>
      <c r="BH8" s="12">
        <f t="shared" si="29"/>
        <v>0</v>
      </c>
      <c r="BJ8" s="3"/>
      <c r="BK8" s="11"/>
      <c r="BL8" s="17">
        <f t="shared" si="30"/>
        <v>1</v>
      </c>
      <c r="BM8" s="12">
        <f t="shared" si="31"/>
        <v>0</v>
      </c>
      <c r="BN8" s="12">
        <f t="shared" si="32"/>
        <v>0</v>
      </c>
    </row>
    <row r="9" spans="2:66" x14ac:dyDescent="0.25">
      <c r="B9" s="3"/>
      <c r="C9" s="11"/>
      <c r="D9" s="17">
        <f t="shared" si="0"/>
        <v>1</v>
      </c>
      <c r="E9" s="12">
        <f t="shared" si="1"/>
        <v>0</v>
      </c>
      <c r="F9" s="12">
        <f t="shared" si="2"/>
        <v>0</v>
      </c>
      <c r="H9" s="3"/>
      <c r="I9" s="11"/>
      <c r="J9" s="17">
        <f t="shared" si="3"/>
        <v>1</v>
      </c>
      <c r="K9" s="12">
        <f t="shared" si="4"/>
        <v>0</v>
      </c>
      <c r="L9" s="12">
        <f t="shared" si="5"/>
        <v>0</v>
      </c>
      <c r="N9" s="3"/>
      <c r="O9" s="11"/>
      <c r="P9" s="17">
        <f t="shared" si="6"/>
        <v>1</v>
      </c>
      <c r="Q9" s="12">
        <f t="shared" si="7"/>
        <v>0</v>
      </c>
      <c r="R9" s="12">
        <f t="shared" si="8"/>
        <v>0</v>
      </c>
      <c r="T9" s="3"/>
      <c r="U9" s="11"/>
      <c r="V9" s="17">
        <f t="shared" si="9"/>
        <v>1</v>
      </c>
      <c r="W9" s="12">
        <f t="shared" si="10"/>
        <v>0</v>
      </c>
      <c r="X9" s="12">
        <f t="shared" si="11"/>
        <v>0</v>
      </c>
      <c r="Z9" s="3"/>
      <c r="AA9" s="11"/>
      <c r="AB9" s="17">
        <f t="shared" si="12"/>
        <v>1</v>
      </c>
      <c r="AC9" s="12">
        <f t="shared" si="13"/>
        <v>0</v>
      </c>
      <c r="AD9" s="12">
        <f t="shared" si="14"/>
        <v>0</v>
      </c>
      <c r="AF9" s="3"/>
      <c r="AG9" s="11"/>
      <c r="AH9" s="17">
        <f t="shared" si="15"/>
        <v>1</v>
      </c>
      <c r="AI9" s="12">
        <f t="shared" si="16"/>
        <v>0</v>
      </c>
      <c r="AJ9" s="12">
        <f t="shared" si="17"/>
        <v>0</v>
      </c>
      <c r="AL9" s="3"/>
      <c r="AM9" s="11"/>
      <c r="AN9" s="17">
        <f t="shared" si="18"/>
        <v>1</v>
      </c>
      <c r="AO9" s="12">
        <f t="shared" si="19"/>
        <v>0</v>
      </c>
      <c r="AP9" s="12">
        <f t="shared" si="20"/>
        <v>0</v>
      </c>
      <c r="AR9" s="3"/>
      <c r="AS9" s="11"/>
      <c r="AT9" s="17">
        <f t="shared" si="21"/>
        <v>1</v>
      </c>
      <c r="AU9" s="12">
        <f t="shared" si="22"/>
        <v>0</v>
      </c>
      <c r="AV9" s="12">
        <f t="shared" si="23"/>
        <v>0</v>
      </c>
      <c r="AX9" s="3"/>
      <c r="AY9" s="11"/>
      <c r="AZ9" s="17">
        <f t="shared" si="24"/>
        <v>1</v>
      </c>
      <c r="BA9" s="12">
        <f t="shared" si="25"/>
        <v>0</v>
      </c>
      <c r="BB9" s="12">
        <f t="shared" si="26"/>
        <v>0</v>
      </c>
      <c r="BD9" s="3"/>
      <c r="BE9" s="11"/>
      <c r="BF9" s="17">
        <f t="shared" si="27"/>
        <v>1</v>
      </c>
      <c r="BG9" s="12">
        <f t="shared" si="28"/>
        <v>0</v>
      </c>
      <c r="BH9" s="12">
        <f t="shared" si="29"/>
        <v>0</v>
      </c>
      <c r="BJ9" s="3"/>
      <c r="BK9" s="11"/>
      <c r="BL9" s="17">
        <f t="shared" si="30"/>
        <v>1</v>
      </c>
      <c r="BM9" s="12">
        <f t="shared" si="31"/>
        <v>0</v>
      </c>
      <c r="BN9" s="12">
        <f t="shared" si="32"/>
        <v>0</v>
      </c>
    </row>
    <row r="10" spans="2:66" x14ac:dyDescent="0.25">
      <c r="B10" s="3"/>
      <c r="C10" s="11"/>
      <c r="D10" s="17">
        <f t="shared" si="0"/>
        <v>1</v>
      </c>
      <c r="E10" s="12">
        <f t="shared" si="1"/>
        <v>0</v>
      </c>
      <c r="F10" s="12">
        <f t="shared" si="2"/>
        <v>0</v>
      </c>
      <c r="H10" s="3"/>
      <c r="I10" s="11"/>
      <c r="J10" s="17">
        <f t="shared" si="3"/>
        <v>1</v>
      </c>
      <c r="K10" s="12">
        <f t="shared" si="4"/>
        <v>0</v>
      </c>
      <c r="L10" s="12">
        <f t="shared" si="5"/>
        <v>0</v>
      </c>
      <c r="N10" s="3"/>
      <c r="O10" s="11"/>
      <c r="P10" s="17">
        <f t="shared" si="6"/>
        <v>1</v>
      </c>
      <c r="Q10" s="12">
        <f t="shared" si="7"/>
        <v>0</v>
      </c>
      <c r="R10" s="12">
        <f t="shared" si="8"/>
        <v>0</v>
      </c>
      <c r="T10" s="3"/>
      <c r="U10" s="11"/>
      <c r="V10" s="17">
        <f t="shared" si="9"/>
        <v>1</v>
      </c>
      <c r="W10" s="12">
        <f t="shared" si="10"/>
        <v>0</v>
      </c>
      <c r="X10" s="12">
        <f t="shared" si="11"/>
        <v>0</v>
      </c>
      <c r="Z10" s="3"/>
      <c r="AA10" s="11"/>
      <c r="AB10" s="17">
        <f t="shared" si="12"/>
        <v>1</v>
      </c>
      <c r="AC10" s="12">
        <f t="shared" si="13"/>
        <v>0</v>
      </c>
      <c r="AD10" s="12">
        <f t="shared" si="14"/>
        <v>0</v>
      </c>
      <c r="AF10" s="3"/>
      <c r="AG10" s="11"/>
      <c r="AH10" s="17">
        <f t="shared" si="15"/>
        <v>1</v>
      </c>
      <c r="AI10" s="12">
        <f t="shared" si="16"/>
        <v>0</v>
      </c>
      <c r="AJ10" s="12">
        <f t="shared" si="17"/>
        <v>0</v>
      </c>
      <c r="AL10" s="3"/>
      <c r="AM10" s="11"/>
      <c r="AN10" s="17">
        <f t="shared" si="18"/>
        <v>1</v>
      </c>
      <c r="AO10" s="12">
        <f t="shared" si="19"/>
        <v>0</v>
      </c>
      <c r="AP10" s="12">
        <f t="shared" si="20"/>
        <v>0</v>
      </c>
      <c r="AR10" s="3"/>
      <c r="AS10" s="11"/>
      <c r="AT10" s="17">
        <f t="shared" si="21"/>
        <v>1</v>
      </c>
      <c r="AU10" s="12">
        <f t="shared" si="22"/>
        <v>0</v>
      </c>
      <c r="AV10" s="12">
        <f t="shared" si="23"/>
        <v>0</v>
      </c>
      <c r="AX10" s="3"/>
      <c r="AY10" s="11"/>
      <c r="AZ10" s="17">
        <f t="shared" si="24"/>
        <v>1</v>
      </c>
      <c r="BA10" s="12">
        <f t="shared" si="25"/>
        <v>0</v>
      </c>
      <c r="BB10" s="12">
        <f t="shared" si="26"/>
        <v>0</v>
      </c>
      <c r="BD10" s="3"/>
      <c r="BE10" s="11"/>
      <c r="BF10" s="17">
        <f t="shared" si="27"/>
        <v>1</v>
      </c>
      <c r="BG10" s="12">
        <f t="shared" si="28"/>
        <v>0</v>
      </c>
      <c r="BH10" s="12">
        <f t="shared" si="29"/>
        <v>0</v>
      </c>
      <c r="BJ10" s="3"/>
      <c r="BK10" s="11"/>
      <c r="BL10" s="17">
        <f t="shared" si="30"/>
        <v>1</v>
      </c>
      <c r="BM10" s="12">
        <f t="shared" si="31"/>
        <v>0</v>
      </c>
      <c r="BN10" s="12">
        <f t="shared" si="32"/>
        <v>0</v>
      </c>
    </row>
    <row r="11" spans="2:66" x14ac:dyDescent="0.25">
      <c r="B11" s="3"/>
      <c r="C11" s="11"/>
      <c r="D11" s="17">
        <f t="shared" si="0"/>
        <v>1</v>
      </c>
      <c r="E11" s="12">
        <f t="shared" si="1"/>
        <v>0</v>
      </c>
      <c r="F11" s="12">
        <f t="shared" si="2"/>
        <v>0</v>
      </c>
      <c r="H11" s="3"/>
      <c r="I11" s="11"/>
      <c r="J11" s="17">
        <f t="shared" si="3"/>
        <v>1</v>
      </c>
      <c r="K11" s="12">
        <f t="shared" si="4"/>
        <v>0</v>
      </c>
      <c r="L11" s="12">
        <f t="shared" si="5"/>
        <v>0</v>
      </c>
      <c r="N11" s="3"/>
      <c r="O11" s="11"/>
      <c r="P11" s="17">
        <f t="shared" si="6"/>
        <v>1</v>
      </c>
      <c r="Q11" s="12">
        <f t="shared" si="7"/>
        <v>0</v>
      </c>
      <c r="R11" s="12">
        <f t="shared" si="8"/>
        <v>0</v>
      </c>
      <c r="T11" s="3"/>
      <c r="U11" s="11"/>
      <c r="V11" s="17">
        <f t="shared" si="9"/>
        <v>1</v>
      </c>
      <c r="W11" s="12">
        <f t="shared" si="10"/>
        <v>0</v>
      </c>
      <c r="X11" s="12">
        <f t="shared" si="11"/>
        <v>0</v>
      </c>
      <c r="Z11" s="3"/>
      <c r="AA11" s="11"/>
      <c r="AB11" s="17">
        <f t="shared" si="12"/>
        <v>1</v>
      </c>
      <c r="AC11" s="12">
        <f t="shared" si="13"/>
        <v>0</v>
      </c>
      <c r="AD11" s="12">
        <f t="shared" si="14"/>
        <v>0</v>
      </c>
      <c r="AF11" s="3"/>
      <c r="AG11" s="11"/>
      <c r="AH11" s="17">
        <f t="shared" si="15"/>
        <v>1</v>
      </c>
      <c r="AI11" s="12">
        <f t="shared" si="16"/>
        <v>0</v>
      </c>
      <c r="AJ11" s="12">
        <f t="shared" si="17"/>
        <v>0</v>
      </c>
      <c r="AL11" s="3"/>
      <c r="AM11" s="11"/>
      <c r="AN11" s="17">
        <f t="shared" si="18"/>
        <v>1</v>
      </c>
      <c r="AO11" s="12">
        <f t="shared" si="19"/>
        <v>0</v>
      </c>
      <c r="AP11" s="12">
        <f t="shared" si="20"/>
        <v>0</v>
      </c>
      <c r="AR11" s="3"/>
      <c r="AS11" s="11"/>
      <c r="AT11" s="17">
        <f t="shared" si="21"/>
        <v>1</v>
      </c>
      <c r="AU11" s="12">
        <f t="shared" si="22"/>
        <v>0</v>
      </c>
      <c r="AV11" s="12">
        <f t="shared" si="23"/>
        <v>0</v>
      </c>
      <c r="AX11" s="3"/>
      <c r="AY11" s="11"/>
      <c r="AZ11" s="17">
        <f t="shared" si="24"/>
        <v>1</v>
      </c>
      <c r="BA11" s="12">
        <f t="shared" si="25"/>
        <v>0</v>
      </c>
      <c r="BB11" s="12">
        <f t="shared" si="26"/>
        <v>0</v>
      </c>
      <c r="BD11" s="3"/>
      <c r="BE11" s="11"/>
      <c r="BF11" s="17">
        <f t="shared" si="27"/>
        <v>1</v>
      </c>
      <c r="BG11" s="12">
        <f t="shared" si="28"/>
        <v>0</v>
      </c>
      <c r="BH11" s="12">
        <f t="shared" si="29"/>
        <v>0</v>
      </c>
      <c r="BJ11" s="3"/>
      <c r="BK11" s="11"/>
      <c r="BL11" s="17">
        <f t="shared" si="30"/>
        <v>1</v>
      </c>
      <c r="BM11" s="12">
        <f t="shared" si="31"/>
        <v>0</v>
      </c>
      <c r="BN11" s="12">
        <f t="shared" si="32"/>
        <v>0</v>
      </c>
    </row>
    <row r="12" spans="2:66" x14ac:dyDescent="0.25">
      <c r="B12" s="3"/>
      <c r="C12" s="11"/>
      <c r="D12" s="17">
        <f t="shared" si="0"/>
        <v>1</v>
      </c>
      <c r="E12" s="12">
        <f t="shared" si="1"/>
        <v>0</v>
      </c>
      <c r="F12" s="12">
        <f t="shared" si="2"/>
        <v>0</v>
      </c>
      <c r="H12" s="3"/>
      <c r="I12" s="11"/>
      <c r="J12" s="17">
        <f t="shared" si="3"/>
        <v>1</v>
      </c>
      <c r="K12" s="12">
        <f t="shared" si="4"/>
        <v>0</v>
      </c>
      <c r="L12" s="12">
        <f t="shared" si="5"/>
        <v>0</v>
      </c>
      <c r="N12" s="3"/>
      <c r="O12" s="11"/>
      <c r="P12" s="17">
        <f t="shared" si="6"/>
        <v>1</v>
      </c>
      <c r="Q12" s="12">
        <f t="shared" si="7"/>
        <v>0</v>
      </c>
      <c r="R12" s="12">
        <f t="shared" si="8"/>
        <v>0</v>
      </c>
      <c r="T12" s="3"/>
      <c r="U12" s="11"/>
      <c r="V12" s="17">
        <f t="shared" si="9"/>
        <v>1</v>
      </c>
      <c r="W12" s="12">
        <f t="shared" si="10"/>
        <v>0</v>
      </c>
      <c r="X12" s="12">
        <f t="shared" si="11"/>
        <v>0</v>
      </c>
      <c r="Z12" s="3"/>
      <c r="AA12" s="11"/>
      <c r="AB12" s="17">
        <f t="shared" si="12"/>
        <v>1</v>
      </c>
      <c r="AC12" s="12">
        <f t="shared" si="13"/>
        <v>0</v>
      </c>
      <c r="AD12" s="12">
        <f t="shared" si="14"/>
        <v>0</v>
      </c>
      <c r="AF12" s="3"/>
      <c r="AG12" s="11"/>
      <c r="AH12" s="17">
        <f t="shared" si="15"/>
        <v>1</v>
      </c>
      <c r="AI12" s="12">
        <f t="shared" si="16"/>
        <v>0</v>
      </c>
      <c r="AJ12" s="12">
        <f t="shared" si="17"/>
        <v>0</v>
      </c>
      <c r="AL12" s="3"/>
      <c r="AM12" s="11"/>
      <c r="AN12" s="17">
        <f t="shared" si="18"/>
        <v>1</v>
      </c>
      <c r="AO12" s="12">
        <f t="shared" si="19"/>
        <v>0</v>
      </c>
      <c r="AP12" s="12">
        <f t="shared" si="20"/>
        <v>0</v>
      </c>
      <c r="AR12" s="3"/>
      <c r="AS12" s="11"/>
      <c r="AT12" s="17">
        <f t="shared" si="21"/>
        <v>1</v>
      </c>
      <c r="AU12" s="12">
        <f t="shared" si="22"/>
        <v>0</v>
      </c>
      <c r="AV12" s="12">
        <f t="shared" si="23"/>
        <v>0</v>
      </c>
      <c r="AX12" s="3"/>
      <c r="AY12" s="11"/>
      <c r="AZ12" s="17">
        <f t="shared" si="24"/>
        <v>1</v>
      </c>
      <c r="BA12" s="12">
        <f t="shared" si="25"/>
        <v>0</v>
      </c>
      <c r="BB12" s="12">
        <f t="shared" si="26"/>
        <v>0</v>
      </c>
      <c r="BD12" s="3"/>
      <c r="BE12" s="11"/>
      <c r="BF12" s="17">
        <f t="shared" si="27"/>
        <v>1</v>
      </c>
      <c r="BG12" s="12">
        <f t="shared" si="28"/>
        <v>0</v>
      </c>
      <c r="BH12" s="12">
        <f t="shared" si="29"/>
        <v>0</v>
      </c>
      <c r="BJ12" s="3"/>
      <c r="BK12" s="11"/>
      <c r="BL12" s="17">
        <f t="shared" si="30"/>
        <v>1</v>
      </c>
      <c r="BM12" s="12">
        <f t="shared" si="31"/>
        <v>0</v>
      </c>
      <c r="BN12" s="12">
        <f t="shared" si="32"/>
        <v>0</v>
      </c>
    </row>
    <row r="13" spans="2:66" x14ac:dyDescent="0.25">
      <c r="B13" s="3"/>
      <c r="C13" s="11"/>
      <c r="D13" s="17">
        <f t="shared" si="0"/>
        <v>1</v>
      </c>
      <c r="E13" s="12">
        <f t="shared" si="1"/>
        <v>0</v>
      </c>
      <c r="F13" s="12">
        <f t="shared" si="2"/>
        <v>0</v>
      </c>
      <c r="H13" s="3"/>
      <c r="I13" s="11"/>
      <c r="J13" s="17">
        <f t="shared" si="3"/>
        <v>1</v>
      </c>
      <c r="K13" s="12">
        <f t="shared" si="4"/>
        <v>0</v>
      </c>
      <c r="L13" s="12">
        <f t="shared" si="5"/>
        <v>0</v>
      </c>
      <c r="N13" s="3"/>
      <c r="O13" s="11"/>
      <c r="P13" s="17">
        <f t="shared" si="6"/>
        <v>1</v>
      </c>
      <c r="Q13" s="12">
        <f t="shared" si="7"/>
        <v>0</v>
      </c>
      <c r="R13" s="12">
        <f t="shared" si="8"/>
        <v>0</v>
      </c>
      <c r="T13" s="3"/>
      <c r="U13" s="11"/>
      <c r="V13" s="17">
        <f t="shared" si="9"/>
        <v>1</v>
      </c>
      <c r="W13" s="12">
        <f t="shared" si="10"/>
        <v>0</v>
      </c>
      <c r="X13" s="12">
        <f t="shared" si="11"/>
        <v>0</v>
      </c>
      <c r="Z13" s="3"/>
      <c r="AA13" s="11"/>
      <c r="AB13" s="17">
        <f t="shared" si="12"/>
        <v>1</v>
      </c>
      <c r="AC13" s="12">
        <f t="shared" si="13"/>
        <v>0</v>
      </c>
      <c r="AD13" s="12">
        <f t="shared" si="14"/>
        <v>0</v>
      </c>
      <c r="AF13" s="3"/>
      <c r="AG13" s="11"/>
      <c r="AH13" s="17">
        <f t="shared" si="15"/>
        <v>1</v>
      </c>
      <c r="AI13" s="12">
        <f t="shared" si="16"/>
        <v>0</v>
      </c>
      <c r="AJ13" s="12">
        <f t="shared" si="17"/>
        <v>0</v>
      </c>
      <c r="AL13" s="3"/>
      <c r="AM13" s="11"/>
      <c r="AN13" s="17">
        <f t="shared" si="18"/>
        <v>1</v>
      </c>
      <c r="AO13" s="12">
        <f t="shared" si="19"/>
        <v>0</v>
      </c>
      <c r="AP13" s="12">
        <f t="shared" si="20"/>
        <v>0</v>
      </c>
      <c r="AR13" s="3"/>
      <c r="AS13" s="11"/>
      <c r="AT13" s="17">
        <f t="shared" si="21"/>
        <v>1</v>
      </c>
      <c r="AU13" s="12">
        <f t="shared" si="22"/>
        <v>0</v>
      </c>
      <c r="AV13" s="12">
        <f t="shared" si="23"/>
        <v>0</v>
      </c>
      <c r="AX13" s="3"/>
      <c r="AY13" s="11"/>
      <c r="AZ13" s="17">
        <f t="shared" si="24"/>
        <v>1</v>
      </c>
      <c r="BA13" s="12">
        <f t="shared" si="25"/>
        <v>0</v>
      </c>
      <c r="BB13" s="12">
        <f t="shared" si="26"/>
        <v>0</v>
      </c>
      <c r="BD13" s="3"/>
      <c r="BE13" s="11"/>
      <c r="BF13" s="17">
        <f t="shared" si="27"/>
        <v>1</v>
      </c>
      <c r="BG13" s="12">
        <f t="shared" si="28"/>
        <v>0</v>
      </c>
      <c r="BH13" s="12">
        <f t="shared" si="29"/>
        <v>0</v>
      </c>
      <c r="BJ13" s="3"/>
      <c r="BK13" s="11"/>
      <c r="BL13" s="17">
        <f t="shared" si="30"/>
        <v>1</v>
      </c>
      <c r="BM13" s="12">
        <f t="shared" si="31"/>
        <v>0</v>
      </c>
      <c r="BN13" s="12">
        <f t="shared" si="32"/>
        <v>0</v>
      </c>
    </row>
    <row r="14" spans="2:66" x14ac:dyDescent="0.25">
      <c r="B14" s="3"/>
      <c r="C14" s="11"/>
      <c r="D14" s="17">
        <f t="shared" si="0"/>
        <v>1</v>
      </c>
      <c r="E14" s="12">
        <f t="shared" si="1"/>
        <v>0</v>
      </c>
      <c r="F14" s="12">
        <f t="shared" si="2"/>
        <v>0</v>
      </c>
      <c r="H14" s="3"/>
      <c r="I14" s="11"/>
      <c r="J14" s="17">
        <f t="shared" si="3"/>
        <v>1</v>
      </c>
      <c r="K14" s="12">
        <f t="shared" si="4"/>
        <v>0</v>
      </c>
      <c r="L14" s="12">
        <f t="shared" si="5"/>
        <v>0</v>
      </c>
      <c r="N14" s="3"/>
      <c r="O14" s="11"/>
      <c r="P14" s="17">
        <f t="shared" si="6"/>
        <v>1</v>
      </c>
      <c r="Q14" s="12">
        <f t="shared" si="7"/>
        <v>0</v>
      </c>
      <c r="R14" s="12">
        <f t="shared" si="8"/>
        <v>0</v>
      </c>
      <c r="T14" s="3"/>
      <c r="U14" s="11"/>
      <c r="V14" s="17">
        <f t="shared" si="9"/>
        <v>1</v>
      </c>
      <c r="W14" s="12">
        <f t="shared" si="10"/>
        <v>0</v>
      </c>
      <c r="X14" s="12">
        <f t="shared" si="11"/>
        <v>0</v>
      </c>
      <c r="Z14" s="3"/>
      <c r="AA14" s="11"/>
      <c r="AB14" s="17">
        <f t="shared" si="12"/>
        <v>1</v>
      </c>
      <c r="AC14" s="12">
        <f t="shared" si="13"/>
        <v>0</v>
      </c>
      <c r="AD14" s="12">
        <f t="shared" si="14"/>
        <v>0</v>
      </c>
      <c r="AF14" s="3"/>
      <c r="AG14" s="11"/>
      <c r="AH14" s="17">
        <f t="shared" si="15"/>
        <v>1</v>
      </c>
      <c r="AI14" s="12">
        <f t="shared" si="16"/>
        <v>0</v>
      </c>
      <c r="AJ14" s="12">
        <f t="shared" si="17"/>
        <v>0</v>
      </c>
      <c r="AL14" s="3"/>
      <c r="AM14" s="11"/>
      <c r="AN14" s="17">
        <f t="shared" si="18"/>
        <v>1</v>
      </c>
      <c r="AO14" s="12">
        <f t="shared" si="19"/>
        <v>0</v>
      </c>
      <c r="AP14" s="12">
        <f t="shared" si="20"/>
        <v>0</v>
      </c>
      <c r="AR14" s="3"/>
      <c r="AS14" s="11"/>
      <c r="AT14" s="17">
        <f t="shared" si="21"/>
        <v>1</v>
      </c>
      <c r="AU14" s="12">
        <f t="shared" si="22"/>
        <v>0</v>
      </c>
      <c r="AV14" s="12">
        <f t="shared" si="23"/>
        <v>0</v>
      </c>
      <c r="AX14" s="3"/>
      <c r="AY14" s="11"/>
      <c r="AZ14" s="17">
        <f t="shared" si="24"/>
        <v>1</v>
      </c>
      <c r="BA14" s="12">
        <f t="shared" si="25"/>
        <v>0</v>
      </c>
      <c r="BB14" s="12">
        <f t="shared" si="26"/>
        <v>0</v>
      </c>
      <c r="BD14" s="3"/>
      <c r="BE14" s="11"/>
      <c r="BF14" s="17">
        <f t="shared" si="27"/>
        <v>1</v>
      </c>
      <c r="BG14" s="12">
        <f t="shared" si="28"/>
        <v>0</v>
      </c>
      <c r="BH14" s="12">
        <f t="shared" si="29"/>
        <v>0</v>
      </c>
      <c r="BJ14" s="3"/>
      <c r="BK14" s="11"/>
      <c r="BL14" s="17">
        <f t="shared" si="30"/>
        <v>1</v>
      </c>
      <c r="BM14" s="12">
        <f t="shared" si="31"/>
        <v>0</v>
      </c>
      <c r="BN14" s="12">
        <f t="shared" si="32"/>
        <v>0</v>
      </c>
    </row>
    <row r="15" spans="2:66" x14ac:dyDescent="0.25">
      <c r="B15" s="3"/>
      <c r="C15" s="11"/>
      <c r="D15" s="17">
        <f t="shared" si="0"/>
        <v>1</v>
      </c>
      <c r="E15" s="12">
        <f t="shared" si="1"/>
        <v>0</v>
      </c>
      <c r="F15" s="12">
        <f t="shared" si="2"/>
        <v>0</v>
      </c>
      <c r="H15" s="3"/>
      <c r="I15" s="11"/>
      <c r="J15" s="17">
        <f t="shared" si="3"/>
        <v>1</v>
      </c>
      <c r="K15" s="12">
        <f t="shared" si="4"/>
        <v>0</v>
      </c>
      <c r="L15" s="12">
        <f t="shared" si="5"/>
        <v>0</v>
      </c>
      <c r="N15" s="3"/>
      <c r="O15" s="11"/>
      <c r="P15" s="17">
        <f t="shared" si="6"/>
        <v>1</v>
      </c>
      <c r="Q15" s="12">
        <f t="shared" si="7"/>
        <v>0</v>
      </c>
      <c r="R15" s="12">
        <f t="shared" si="8"/>
        <v>0</v>
      </c>
      <c r="T15" s="3"/>
      <c r="U15" s="11"/>
      <c r="V15" s="17">
        <f t="shared" si="9"/>
        <v>1</v>
      </c>
      <c r="W15" s="12">
        <f t="shared" si="10"/>
        <v>0</v>
      </c>
      <c r="X15" s="12">
        <f t="shared" si="11"/>
        <v>0</v>
      </c>
      <c r="Z15" s="3"/>
      <c r="AA15" s="11"/>
      <c r="AB15" s="17">
        <f t="shared" si="12"/>
        <v>1</v>
      </c>
      <c r="AC15" s="12">
        <f t="shared" si="13"/>
        <v>0</v>
      </c>
      <c r="AD15" s="12">
        <f t="shared" si="14"/>
        <v>0</v>
      </c>
      <c r="AF15" s="3"/>
      <c r="AG15" s="11"/>
      <c r="AH15" s="17">
        <f t="shared" si="15"/>
        <v>1</v>
      </c>
      <c r="AI15" s="12">
        <f t="shared" si="16"/>
        <v>0</v>
      </c>
      <c r="AJ15" s="12">
        <f t="shared" si="17"/>
        <v>0</v>
      </c>
      <c r="AL15" s="3"/>
      <c r="AM15" s="11"/>
      <c r="AN15" s="17">
        <f t="shared" si="18"/>
        <v>1</v>
      </c>
      <c r="AO15" s="12">
        <f t="shared" si="19"/>
        <v>0</v>
      </c>
      <c r="AP15" s="12">
        <f t="shared" si="20"/>
        <v>0</v>
      </c>
      <c r="AR15" s="3"/>
      <c r="AS15" s="11"/>
      <c r="AT15" s="17">
        <f t="shared" si="21"/>
        <v>1</v>
      </c>
      <c r="AU15" s="12">
        <f t="shared" si="22"/>
        <v>0</v>
      </c>
      <c r="AV15" s="12">
        <f t="shared" si="23"/>
        <v>0</v>
      </c>
      <c r="AX15" s="3"/>
      <c r="AY15" s="11"/>
      <c r="AZ15" s="17">
        <f t="shared" si="24"/>
        <v>1</v>
      </c>
      <c r="BA15" s="12">
        <f t="shared" si="25"/>
        <v>0</v>
      </c>
      <c r="BB15" s="12">
        <f t="shared" si="26"/>
        <v>0</v>
      </c>
      <c r="BD15" s="3"/>
      <c r="BE15" s="11"/>
      <c r="BF15" s="17">
        <f t="shared" si="27"/>
        <v>1</v>
      </c>
      <c r="BG15" s="12">
        <f t="shared" si="28"/>
        <v>0</v>
      </c>
      <c r="BH15" s="12">
        <f t="shared" si="29"/>
        <v>0</v>
      </c>
      <c r="BJ15" s="3"/>
      <c r="BK15" s="11"/>
      <c r="BL15" s="17">
        <f t="shared" si="30"/>
        <v>1</v>
      </c>
      <c r="BM15" s="12">
        <f t="shared" si="31"/>
        <v>0</v>
      </c>
      <c r="BN15" s="12">
        <f t="shared" si="32"/>
        <v>0</v>
      </c>
    </row>
    <row r="16" spans="2:66" x14ac:dyDescent="0.25">
      <c r="B16" s="3"/>
      <c r="C16" s="11"/>
      <c r="D16" s="17">
        <f t="shared" si="0"/>
        <v>1</v>
      </c>
      <c r="E16" s="12">
        <f t="shared" si="1"/>
        <v>0</v>
      </c>
      <c r="F16" s="12">
        <f t="shared" si="2"/>
        <v>0</v>
      </c>
      <c r="H16" s="3"/>
      <c r="I16" s="11"/>
      <c r="J16" s="17">
        <f t="shared" si="3"/>
        <v>1</v>
      </c>
      <c r="K16" s="12">
        <f t="shared" si="4"/>
        <v>0</v>
      </c>
      <c r="L16" s="12">
        <f t="shared" si="5"/>
        <v>0</v>
      </c>
      <c r="N16" s="3"/>
      <c r="O16" s="11"/>
      <c r="P16" s="17">
        <f t="shared" si="6"/>
        <v>1</v>
      </c>
      <c r="Q16" s="12">
        <f t="shared" si="7"/>
        <v>0</v>
      </c>
      <c r="R16" s="12">
        <f t="shared" si="8"/>
        <v>0</v>
      </c>
      <c r="T16" s="3"/>
      <c r="U16" s="11"/>
      <c r="V16" s="17">
        <f t="shared" si="9"/>
        <v>1</v>
      </c>
      <c r="W16" s="12">
        <f t="shared" si="10"/>
        <v>0</v>
      </c>
      <c r="X16" s="12">
        <f t="shared" si="11"/>
        <v>0</v>
      </c>
      <c r="Z16" s="3"/>
      <c r="AA16" s="11"/>
      <c r="AB16" s="17">
        <f t="shared" si="12"/>
        <v>1</v>
      </c>
      <c r="AC16" s="12">
        <f t="shared" si="13"/>
        <v>0</v>
      </c>
      <c r="AD16" s="12">
        <f t="shared" si="14"/>
        <v>0</v>
      </c>
      <c r="AF16" s="3"/>
      <c r="AG16" s="11"/>
      <c r="AH16" s="17">
        <f t="shared" si="15"/>
        <v>1</v>
      </c>
      <c r="AI16" s="12">
        <f t="shared" si="16"/>
        <v>0</v>
      </c>
      <c r="AJ16" s="12">
        <f t="shared" si="17"/>
        <v>0</v>
      </c>
      <c r="AL16" s="3"/>
      <c r="AM16" s="11"/>
      <c r="AN16" s="17">
        <f t="shared" si="18"/>
        <v>1</v>
      </c>
      <c r="AO16" s="12">
        <f t="shared" si="19"/>
        <v>0</v>
      </c>
      <c r="AP16" s="12">
        <f t="shared" si="20"/>
        <v>0</v>
      </c>
      <c r="AR16" s="3"/>
      <c r="AS16" s="11"/>
      <c r="AT16" s="17">
        <f t="shared" si="21"/>
        <v>1</v>
      </c>
      <c r="AU16" s="12">
        <f t="shared" si="22"/>
        <v>0</v>
      </c>
      <c r="AV16" s="12">
        <f t="shared" si="23"/>
        <v>0</v>
      </c>
      <c r="AX16" s="3"/>
      <c r="AY16" s="11"/>
      <c r="AZ16" s="17">
        <f t="shared" si="24"/>
        <v>1</v>
      </c>
      <c r="BA16" s="12">
        <f t="shared" si="25"/>
        <v>0</v>
      </c>
      <c r="BB16" s="12">
        <f t="shared" si="26"/>
        <v>0</v>
      </c>
      <c r="BD16" s="3"/>
      <c r="BE16" s="11"/>
      <c r="BF16" s="17">
        <f t="shared" si="27"/>
        <v>1</v>
      </c>
      <c r="BG16" s="12">
        <f t="shared" si="28"/>
        <v>0</v>
      </c>
      <c r="BH16" s="12">
        <f t="shared" si="29"/>
        <v>0</v>
      </c>
      <c r="BJ16" s="3"/>
      <c r="BK16" s="11"/>
      <c r="BL16" s="17">
        <f t="shared" si="30"/>
        <v>1</v>
      </c>
      <c r="BM16" s="12">
        <f t="shared" si="31"/>
        <v>0</v>
      </c>
      <c r="BN16" s="12">
        <f t="shared" si="32"/>
        <v>0</v>
      </c>
    </row>
    <row r="17" spans="2:66" x14ac:dyDescent="0.25">
      <c r="B17" s="3"/>
      <c r="C17" s="11"/>
      <c r="D17" s="17">
        <f t="shared" si="0"/>
        <v>1</v>
      </c>
      <c r="E17" s="12">
        <f t="shared" si="1"/>
        <v>0</v>
      </c>
      <c r="F17" s="12">
        <f t="shared" si="2"/>
        <v>0</v>
      </c>
      <c r="H17" s="3"/>
      <c r="I17" s="11"/>
      <c r="J17" s="17">
        <f t="shared" si="3"/>
        <v>1</v>
      </c>
      <c r="K17" s="12">
        <f t="shared" si="4"/>
        <v>0</v>
      </c>
      <c r="L17" s="12">
        <f t="shared" si="5"/>
        <v>0</v>
      </c>
      <c r="N17" s="3"/>
      <c r="O17" s="11"/>
      <c r="P17" s="17">
        <f t="shared" si="6"/>
        <v>1</v>
      </c>
      <c r="Q17" s="12">
        <f t="shared" si="7"/>
        <v>0</v>
      </c>
      <c r="R17" s="12">
        <f t="shared" si="8"/>
        <v>0</v>
      </c>
      <c r="T17" s="3"/>
      <c r="U17" s="11"/>
      <c r="V17" s="17">
        <f t="shared" si="9"/>
        <v>1</v>
      </c>
      <c r="W17" s="12">
        <f t="shared" si="10"/>
        <v>0</v>
      </c>
      <c r="X17" s="12">
        <f t="shared" si="11"/>
        <v>0</v>
      </c>
      <c r="Z17" s="3"/>
      <c r="AA17" s="11"/>
      <c r="AB17" s="17">
        <f t="shared" si="12"/>
        <v>1</v>
      </c>
      <c r="AC17" s="12">
        <f t="shared" si="13"/>
        <v>0</v>
      </c>
      <c r="AD17" s="12">
        <f t="shared" si="14"/>
        <v>0</v>
      </c>
      <c r="AF17" s="3"/>
      <c r="AG17" s="11"/>
      <c r="AH17" s="17">
        <f t="shared" si="15"/>
        <v>1</v>
      </c>
      <c r="AI17" s="12">
        <f t="shared" si="16"/>
        <v>0</v>
      </c>
      <c r="AJ17" s="12">
        <f t="shared" si="17"/>
        <v>0</v>
      </c>
      <c r="AL17" s="3"/>
      <c r="AM17" s="11"/>
      <c r="AN17" s="17">
        <f t="shared" si="18"/>
        <v>1</v>
      </c>
      <c r="AO17" s="12">
        <f t="shared" si="19"/>
        <v>0</v>
      </c>
      <c r="AP17" s="12">
        <f t="shared" si="20"/>
        <v>0</v>
      </c>
      <c r="AR17" s="3"/>
      <c r="AS17" s="11"/>
      <c r="AT17" s="17">
        <f t="shared" si="21"/>
        <v>1</v>
      </c>
      <c r="AU17" s="12">
        <f t="shared" si="22"/>
        <v>0</v>
      </c>
      <c r="AV17" s="12">
        <f t="shared" si="23"/>
        <v>0</v>
      </c>
      <c r="AX17" s="3"/>
      <c r="AY17" s="11"/>
      <c r="AZ17" s="17">
        <f t="shared" si="24"/>
        <v>1</v>
      </c>
      <c r="BA17" s="12">
        <f t="shared" si="25"/>
        <v>0</v>
      </c>
      <c r="BB17" s="12">
        <f t="shared" si="26"/>
        <v>0</v>
      </c>
      <c r="BD17" s="3"/>
      <c r="BE17" s="11"/>
      <c r="BF17" s="17">
        <f t="shared" si="27"/>
        <v>1</v>
      </c>
      <c r="BG17" s="12">
        <f t="shared" si="28"/>
        <v>0</v>
      </c>
      <c r="BH17" s="12">
        <f t="shared" si="29"/>
        <v>0</v>
      </c>
      <c r="BJ17" s="3"/>
      <c r="BK17" s="11"/>
      <c r="BL17" s="17">
        <f t="shared" si="30"/>
        <v>1</v>
      </c>
      <c r="BM17" s="12">
        <f t="shared" si="31"/>
        <v>0</v>
      </c>
      <c r="BN17" s="12">
        <f t="shared" si="32"/>
        <v>0</v>
      </c>
    </row>
    <row r="18" spans="2:66" x14ac:dyDescent="0.25">
      <c r="B18" s="3"/>
      <c r="C18" s="11"/>
      <c r="D18" s="17">
        <f t="shared" si="0"/>
        <v>1</v>
      </c>
      <c r="E18" s="12">
        <f t="shared" si="1"/>
        <v>0</v>
      </c>
      <c r="F18" s="12">
        <f t="shared" si="2"/>
        <v>0</v>
      </c>
      <c r="H18" s="3"/>
      <c r="I18" s="11"/>
      <c r="J18" s="17">
        <f t="shared" si="3"/>
        <v>1</v>
      </c>
      <c r="K18" s="12">
        <f t="shared" si="4"/>
        <v>0</v>
      </c>
      <c r="L18" s="12">
        <f t="shared" si="5"/>
        <v>0</v>
      </c>
      <c r="N18" s="3"/>
      <c r="O18" s="11"/>
      <c r="P18" s="17">
        <f t="shared" si="6"/>
        <v>1</v>
      </c>
      <c r="Q18" s="12">
        <f t="shared" si="7"/>
        <v>0</v>
      </c>
      <c r="R18" s="12">
        <f t="shared" si="8"/>
        <v>0</v>
      </c>
      <c r="T18" s="3"/>
      <c r="U18" s="11"/>
      <c r="V18" s="17">
        <f t="shared" si="9"/>
        <v>1</v>
      </c>
      <c r="W18" s="12">
        <f t="shared" si="10"/>
        <v>0</v>
      </c>
      <c r="X18" s="12">
        <f t="shared" si="11"/>
        <v>0</v>
      </c>
      <c r="Z18" s="3"/>
      <c r="AA18" s="11"/>
      <c r="AB18" s="17">
        <f t="shared" si="12"/>
        <v>1</v>
      </c>
      <c r="AC18" s="12">
        <f t="shared" si="13"/>
        <v>0</v>
      </c>
      <c r="AD18" s="12">
        <f t="shared" si="14"/>
        <v>0</v>
      </c>
      <c r="AF18" s="3"/>
      <c r="AG18" s="11"/>
      <c r="AH18" s="17">
        <f t="shared" si="15"/>
        <v>1</v>
      </c>
      <c r="AI18" s="12">
        <f t="shared" si="16"/>
        <v>0</v>
      </c>
      <c r="AJ18" s="12">
        <f t="shared" si="17"/>
        <v>0</v>
      </c>
      <c r="AL18" s="3"/>
      <c r="AM18" s="11"/>
      <c r="AN18" s="17">
        <f t="shared" si="18"/>
        <v>1</v>
      </c>
      <c r="AO18" s="12">
        <f t="shared" si="19"/>
        <v>0</v>
      </c>
      <c r="AP18" s="12">
        <f t="shared" si="20"/>
        <v>0</v>
      </c>
      <c r="AR18" s="3"/>
      <c r="AS18" s="11"/>
      <c r="AT18" s="17">
        <f t="shared" si="21"/>
        <v>1</v>
      </c>
      <c r="AU18" s="12">
        <f t="shared" si="22"/>
        <v>0</v>
      </c>
      <c r="AV18" s="12">
        <f t="shared" si="23"/>
        <v>0</v>
      </c>
      <c r="AX18" s="3"/>
      <c r="AY18" s="11"/>
      <c r="AZ18" s="17">
        <f t="shared" si="24"/>
        <v>1</v>
      </c>
      <c r="BA18" s="12">
        <f t="shared" si="25"/>
        <v>0</v>
      </c>
      <c r="BB18" s="12">
        <f t="shared" si="26"/>
        <v>0</v>
      </c>
      <c r="BD18" s="3"/>
      <c r="BE18" s="11"/>
      <c r="BF18" s="17">
        <f t="shared" si="27"/>
        <v>1</v>
      </c>
      <c r="BG18" s="12">
        <f t="shared" si="28"/>
        <v>0</v>
      </c>
      <c r="BH18" s="12">
        <f t="shared" si="29"/>
        <v>0</v>
      </c>
      <c r="BJ18" s="3"/>
      <c r="BK18" s="11"/>
      <c r="BL18" s="17">
        <f t="shared" si="30"/>
        <v>1</v>
      </c>
      <c r="BM18" s="12">
        <f t="shared" si="31"/>
        <v>0</v>
      </c>
      <c r="BN18" s="12">
        <f t="shared" si="32"/>
        <v>0</v>
      </c>
    </row>
    <row r="19" spans="2:66" x14ac:dyDescent="0.25">
      <c r="B19" s="3"/>
      <c r="C19" s="11"/>
      <c r="D19" s="17">
        <f t="shared" si="0"/>
        <v>1</v>
      </c>
      <c r="E19" s="12">
        <f t="shared" si="1"/>
        <v>0</v>
      </c>
      <c r="F19" s="12">
        <f t="shared" si="2"/>
        <v>0</v>
      </c>
      <c r="H19" s="3"/>
      <c r="I19" s="11"/>
      <c r="J19" s="17">
        <f t="shared" si="3"/>
        <v>1</v>
      </c>
      <c r="K19" s="12">
        <f t="shared" si="4"/>
        <v>0</v>
      </c>
      <c r="L19" s="12">
        <f t="shared" si="5"/>
        <v>0</v>
      </c>
      <c r="N19" s="3"/>
      <c r="O19" s="11"/>
      <c r="P19" s="17">
        <f t="shared" si="6"/>
        <v>1</v>
      </c>
      <c r="Q19" s="12">
        <f t="shared" si="7"/>
        <v>0</v>
      </c>
      <c r="R19" s="12">
        <f t="shared" si="8"/>
        <v>0</v>
      </c>
      <c r="T19" s="3"/>
      <c r="U19" s="11"/>
      <c r="V19" s="17">
        <f t="shared" si="9"/>
        <v>1</v>
      </c>
      <c r="W19" s="12">
        <f t="shared" si="10"/>
        <v>0</v>
      </c>
      <c r="X19" s="12">
        <f t="shared" si="11"/>
        <v>0</v>
      </c>
      <c r="Z19" s="3"/>
      <c r="AA19" s="11"/>
      <c r="AB19" s="17">
        <f t="shared" si="12"/>
        <v>1</v>
      </c>
      <c r="AC19" s="12">
        <f t="shared" si="13"/>
        <v>0</v>
      </c>
      <c r="AD19" s="12">
        <f t="shared" si="14"/>
        <v>0</v>
      </c>
      <c r="AF19" s="3"/>
      <c r="AG19" s="11"/>
      <c r="AH19" s="17">
        <f t="shared" si="15"/>
        <v>1</v>
      </c>
      <c r="AI19" s="12">
        <f t="shared" si="16"/>
        <v>0</v>
      </c>
      <c r="AJ19" s="12">
        <f t="shared" si="17"/>
        <v>0</v>
      </c>
      <c r="AL19" s="3"/>
      <c r="AM19" s="11"/>
      <c r="AN19" s="17">
        <f t="shared" si="18"/>
        <v>1</v>
      </c>
      <c r="AO19" s="12">
        <f t="shared" si="19"/>
        <v>0</v>
      </c>
      <c r="AP19" s="12">
        <f t="shared" si="20"/>
        <v>0</v>
      </c>
      <c r="AR19" s="3"/>
      <c r="AS19" s="11"/>
      <c r="AT19" s="17">
        <f t="shared" si="21"/>
        <v>1</v>
      </c>
      <c r="AU19" s="12">
        <f t="shared" si="22"/>
        <v>0</v>
      </c>
      <c r="AV19" s="12">
        <f t="shared" si="23"/>
        <v>0</v>
      </c>
      <c r="AX19" s="3"/>
      <c r="AY19" s="11"/>
      <c r="AZ19" s="17">
        <f t="shared" si="24"/>
        <v>1</v>
      </c>
      <c r="BA19" s="12">
        <f t="shared" si="25"/>
        <v>0</v>
      </c>
      <c r="BB19" s="12">
        <f t="shared" si="26"/>
        <v>0</v>
      </c>
      <c r="BD19" s="3"/>
      <c r="BE19" s="11"/>
      <c r="BF19" s="17">
        <f t="shared" si="27"/>
        <v>1</v>
      </c>
      <c r="BG19" s="12">
        <f t="shared" si="28"/>
        <v>0</v>
      </c>
      <c r="BH19" s="12">
        <f t="shared" si="29"/>
        <v>0</v>
      </c>
      <c r="BJ19" s="3"/>
      <c r="BK19" s="11"/>
      <c r="BL19" s="17">
        <f t="shared" si="30"/>
        <v>1</v>
      </c>
      <c r="BM19" s="12">
        <f t="shared" si="31"/>
        <v>0</v>
      </c>
      <c r="BN19" s="12">
        <f t="shared" si="32"/>
        <v>0</v>
      </c>
    </row>
    <row r="20" spans="2:66" x14ac:dyDescent="0.25">
      <c r="B20" s="3"/>
      <c r="C20" s="11"/>
      <c r="D20" s="17">
        <f t="shared" si="0"/>
        <v>1</v>
      </c>
      <c r="E20" s="12">
        <f t="shared" si="1"/>
        <v>0</v>
      </c>
      <c r="F20" s="12">
        <f t="shared" si="2"/>
        <v>0</v>
      </c>
      <c r="H20" s="3"/>
      <c r="I20" s="11"/>
      <c r="J20" s="17">
        <f t="shared" si="3"/>
        <v>1</v>
      </c>
      <c r="K20" s="12">
        <f t="shared" si="4"/>
        <v>0</v>
      </c>
      <c r="L20" s="12">
        <f t="shared" si="5"/>
        <v>0</v>
      </c>
      <c r="N20" s="3"/>
      <c r="O20" s="11"/>
      <c r="P20" s="17">
        <f t="shared" si="6"/>
        <v>1</v>
      </c>
      <c r="Q20" s="12">
        <f t="shared" si="7"/>
        <v>0</v>
      </c>
      <c r="R20" s="12">
        <f t="shared" si="8"/>
        <v>0</v>
      </c>
      <c r="T20" s="3"/>
      <c r="U20" s="11"/>
      <c r="V20" s="17">
        <f t="shared" si="9"/>
        <v>1</v>
      </c>
      <c r="W20" s="12">
        <f t="shared" si="10"/>
        <v>0</v>
      </c>
      <c r="X20" s="12">
        <f t="shared" si="11"/>
        <v>0</v>
      </c>
      <c r="Z20" s="3"/>
      <c r="AA20" s="11"/>
      <c r="AB20" s="17">
        <f t="shared" si="12"/>
        <v>1</v>
      </c>
      <c r="AC20" s="12">
        <f t="shared" si="13"/>
        <v>0</v>
      </c>
      <c r="AD20" s="12">
        <f t="shared" si="14"/>
        <v>0</v>
      </c>
      <c r="AF20" s="3"/>
      <c r="AG20" s="11"/>
      <c r="AH20" s="17">
        <f t="shared" si="15"/>
        <v>1</v>
      </c>
      <c r="AI20" s="12">
        <f t="shared" si="16"/>
        <v>0</v>
      </c>
      <c r="AJ20" s="12">
        <f t="shared" si="17"/>
        <v>0</v>
      </c>
      <c r="AL20" s="3"/>
      <c r="AM20" s="11"/>
      <c r="AN20" s="17">
        <f t="shared" si="18"/>
        <v>1</v>
      </c>
      <c r="AO20" s="12">
        <f t="shared" si="19"/>
        <v>0</v>
      </c>
      <c r="AP20" s="12">
        <f t="shared" si="20"/>
        <v>0</v>
      </c>
      <c r="AR20" s="3"/>
      <c r="AS20" s="11"/>
      <c r="AT20" s="17">
        <f t="shared" si="21"/>
        <v>1</v>
      </c>
      <c r="AU20" s="12">
        <f t="shared" si="22"/>
        <v>0</v>
      </c>
      <c r="AV20" s="12">
        <f t="shared" si="23"/>
        <v>0</v>
      </c>
      <c r="AX20" s="3"/>
      <c r="AY20" s="11"/>
      <c r="AZ20" s="17">
        <f t="shared" si="24"/>
        <v>1</v>
      </c>
      <c r="BA20" s="12">
        <f t="shared" si="25"/>
        <v>0</v>
      </c>
      <c r="BB20" s="12">
        <f t="shared" si="26"/>
        <v>0</v>
      </c>
      <c r="BD20" s="3"/>
      <c r="BE20" s="11"/>
      <c r="BF20" s="17">
        <f t="shared" si="27"/>
        <v>1</v>
      </c>
      <c r="BG20" s="12">
        <f t="shared" si="28"/>
        <v>0</v>
      </c>
      <c r="BH20" s="12">
        <f t="shared" si="29"/>
        <v>0</v>
      </c>
      <c r="BJ20" s="3"/>
      <c r="BK20" s="11"/>
      <c r="BL20" s="17">
        <f t="shared" si="30"/>
        <v>1</v>
      </c>
      <c r="BM20" s="12">
        <f t="shared" si="31"/>
        <v>0</v>
      </c>
      <c r="BN20" s="12">
        <f t="shared" si="32"/>
        <v>0</v>
      </c>
    </row>
    <row r="21" spans="2:66" x14ac:dyDescent="0.25">
      <c r="B21" s="3"/>
      <c r="C21" s="11"/>
      <c r="D21" s="17">
        <f t="shared" si="0"/>
        <v>1</v>
      </c>
      <c r="E21" s="12">
        <f t="shared" si="1"/>
        <v>0</v>
      </c>
      <c r="F21" s="12">
        <f t="shared" si="2"/>
        <v>0</v>
      </c>
      <c r="H21" s="3"/>
      <c r="I21" s="11"/>
      <c r="J21" s="17">
        <f t="shared" si="3"/>
        <v>1</v>
      </c>
      <c r="K21" s="12">
        <f t="shared" si="4"/>
        <v>0</v>
      </c>
      <c r="L21" s="12">
        <f t="shared" si="5"/>
        <v>0</v>
      </c>
      <c r="N21" s="3"/>
      <c r="O21" s="11"/>
      <c r="P21" s="17">
        <f t="shared" si="6"/>
        <v>1</v>
      </c>
      <c r="Q21" s="12">
        <f t="shared" si="7"/>
        <v>0</v>
      </c>
      <c r="R21" s="12">
        <f t="shared" si="8"/>
        <v>0</v>
      </c>
      <c r="T21" s="3"/>
      <c r="U21" s="11"/>
      <c r="V21" s="17">
        <f t="shared" si="9"/>
        <v>1</v>
      </c>
      <c r="W21" s="12">
        <f t="shared" si="10"/>
        <v>0</v>
      </c>
      <c r="X21" s="12">
        <f t="shared" si="11"/>
        <v>0</v>
      </c>
      <c r="Z21" s="3"/>
      <c r="AA21" s="11"/>
      <c r="AB21" s="17">
        <f t="shared" si="12"/>
        <v>1</v>
      </c>
      <c r="AC21" s="12">
        <f t="shared" si="13"/>
        <v>0</v>
      </c>
      <c r="AD21" s="12">
        <f t="shared" si="14"/>
        <v>0</v>
      </c>
      <c r="AF21" s="3"/>
      <c r="AG21" s="11"/>
      <c r="AH21" s="17">
        <f t="shared" si="15"/>
        <v>1</v>
      </c>
      <c r="AI21" s="12">
        <f t="shared" si="16"/>
        <v>0</v>
      </c>
      <c r="AJ21" s="12">
        <f t="shared" si="17"/>
        <v>0</v>
      </c>
      <c r="AL21" s="3"/>
      <c r="AM21" s="11"/>
      <c r="AN21" s="17">
        <f t="shared" si="18"/>
        <v>1</v>
      </c>
      <c r="AO21" s="12">
        <f t="shared" si="19"/>
        <v>0</v>
      </c>
      <c r="AP21" s="12">
        <f t="shared" si="20"/>
        <v>0</v>
      </c>
      <c r="AR21" s="3"/>
      <c r="AS21" s="11"/>
      <c r="AT21" s="17">
        <f t="shared" si="21"/>
        <v>1</v>
      </c>
      <c r="AU21" s="12">
        <f t="shared" si="22"/>
        <v>0</v>
      </c>
      <c r="AV21" s="12">
        <f t="shared" si="23"/>
        <v>0</v>
      </c>
      <c r="AX21" s="3"/>
      <c r="AY21" s="11"/>
      <c r="AZ21" s="17">
        <f t="shared" si="24"/>
        <v>1</v>
      </c>
      <c r="BA21" s="12">
        <f t="shared" si="25"/>
        <v>0</v>
      </c>
      <c r="BB21" s="12">
        <f t="shared" si="26"/>
        <v>0</v>
      </c>
      <c r="BD21" s="3"/>
      <c r="BE21" s="11"/>
      <c r="BF21" s="17">
        <f t="shared" si="27"/>
        <v>1</v>
      </c>
      <c r="BG21" s="12">
        <f t="shared" si="28"/>
        <v>0</v>
      </c>
      <c r="BH21" s="12">
        <f t="shared" si="29"/>
        <v>0</v>
      </c>
      <c r="BJ21" s="3"/>
      <c r="BK21" s="11"/>
      <c r="BL21" s="17">
        <f t="shared" si="30"/>
        <v>1</v>
      </c>
      <c r="BM21" s="12">
        <f t="shared" si="31"/>
        <v>0</v>
      </c>
      <c r="BN21" s="12">
        <f t="shared" si="32"/>
        <v>0</v>
      </c>
    </row>
    <row r="22" spans="2:66" x14ac:dyDescent="0.25">
      <c r="B22" s="3"/>
      <c r="C22" s="11"/>
      <c r="D22" s="17">
        <f t="shared" si="0"/>
        <v>1</v>
      </c>
      <c r="E22" s="12">
        <f t="shared" si="1"/>
        <v>0</v>
      </c>
      <c r="F22" s="12">
        <f t="shared" si="2"/>
        <v>0</v>
      </c>
      <c r="H22" s="3"/>
      <c r="I22" s="11"/>
      <c r="J22" s="17">
        <f t="shared" si="3"/>
        <v>1</v>
      </c>
      <c r="K22" s="12">
        <f t="shared" si="4"/>
        <v>0</v>
      </c>
      <c r="L22" s="12">
        <f t="shared" si="5"/>
        <v>0</v>
      </c>
      <c r="N22" s="3"/>
      <c r="O22" s="11"/>
      <c r="P22" s="17">
        <f t="shared" si="6"/>
        <v>1</v>
      </c>
      <c r="Q22" s="12">
        <f t="shared" si="7"/>
        <v>0</v>
      </c>
      <c r="R22" s="12">
        <f t="shared" si="8"/>
        <v>0</v>
      </c>
      <c r="T22" s="3"/>
      <c r="U22" s="11"/>
      <c r="V22" s="17">
        <f t="shared" si="9"/>
        <v>1</v>
      </c>
      <c r="W22" s="12">
        <f t="shared" si="10"/>
        <v>0</v>
      </c>
      <c r="X22" s="12">
        <f t="shared" si="11"/>
        <v>0</v>
      </c>
      <c r="Z22" s="3"/>
      <c r="AA22" s="11"/>
      <c r="AB22" s="17">
        <f t="shared" si="12"/>
        <v>1</v>
      </c>
      <c r="AC22" s="12">
        <f t="shared" si="13"/>
        <v>0</v>
      </c>
      <c r="AD22" s="12">
        <f t="shared" si="14"/>
        <v>0</v>
      </c>
      <c r="AF22" s="3"/>
      <c r="AG22" s="11"/>
      <c r="AH22" s="17">
        <f t="shared" si="15"/>
        <v>1</v>
      </c>
      <c r="AI22" s="12">
        <f t="shared" si="16"/>
        <v>0</v>
      </c>
      <c r="AJ22" s="12">
        <f t="shared" si="17"/>
        <v>0</v>
      </c>
      <c r="AL22" s="3"/>
      <c r="AM22" s="11"/>
      <c r="AN22" s="17">
        <f t="shared" si="18"/>
        <v>1</v>
      </c>
      <c r="AO22" s="12">
        <f t="shared" si="19"/>
        <v>0</v>
      </c>
      <c r="AP22" s="12">
        <f t="shared" si="20"/>
        <v>0</v>
      </c>
      <c r="AR22" s="3"/>
      <c r="AS22" s="11"/>
      <c r="AT22" s="17">
        <f t="shared" si="21"/>
        <v>1</v>
      </c>
      <c r="AU22" s="12">
        <f t="shared" si="22"/>
        <v>0</v>
      </c>
      <c r="AV22" s="12">
        <f t="shared" si="23"/>
        <v>0</v>
      </c>
      <c r="AX22" s="3"/>
      <c r="AY22" s="11"/>
      <c r="AZ22" s="17">
        <f t="shared" si="24"/>
        <v>1</v>
      </c>
      <c r="BA22" s="12">
        <f t="shared" si="25"/>
        <v>0</v>
      </c>
      <c r="BB22" s="12">
        <f t="shared" si="26"/>
        <v>0</v>
      </c>
      <c r="BD22" s="3"/>
      <c r="BE22" s="11"/>
      <c r="BF22" s="17">
        <f t="shared" si="27"/>
        <v>1</v>
      </c>
      <c r="BG22" s="12">
        <f t="shared" si="28"/>
        <v>0</v>
      </c>
      <c r="BH22" s="12">
        <f t="shared" si="29"/>
        <v>0</v>
      </c>
      <c r="BJ22" s="3"/>
      <c r="BK22" s="11"/>
      <c r="BL22" s="17">
        <f t="shared" si="30"/>
        <v>1</v>
      </c>
      <c r="BM22" s="12">
        <f t="shared" si="31"/>
        <v>0</v>
      </c>
      <c r="BN22" s="12">
        <f t="shared" si="32"/>
        <v>0</v>
      </c>
    </row>
    <row r="23" spans="2:66" x14ac:dyDescent="0.25">
      <c r="B23" s="3"/>
      <c r="C23" s="11"/>
      <c r="D23" s="17">
        <f t="shared" si="0"/>
        <v>1</v>
      </c>
      <c r="E23" s="12">
        <f t="shared" si="1"/>
        <v>0</v>
      </c>
      <c r="F23" s="12">
        <f t="shared" si="2"/>
        <v>0</v>
      </c>
      <c r="H23" s="3"/>
      <c r="I23" s="11"/>
      <c r="J23" s="17">
        <f t="shared" si="3"/>
        <v>1</v>
      </c>
      <c r="K23" s="12">
        <f t="shared" si="4"/>
        <v>0</v>
      </c>
      <c r="L23" s="12">
        <f t="shared" si="5"/>
        <v>0</v>
      </c>
      <c r="N23" s="3"/>
      <c r="O23" s="11"/>
      <c r="P23" s="17">
        <f t="shared" si="6"/>
        <v>1</v>
      </c>
      <c r="Q23" s="12">
        <f t="shared" si="7"/>
        <v>0</v>
      </c>
      <c r="R23" s="12">
        <f t="shared" si="8"/>
        <v>0</v>
      </c>
      <c r="T23" s="3"/>
      <c r="U23" s="11"/>
      <c r="V23" s="17">
        <f t="shared" si="9"/>
        <v>1</v>
      </c>
      <c r="W23" s="12">
        <f t="shared" si="10"/>
        <v>0</v>
      </c>
      <c r="X23" s="12">
        <f t="shared" si="11"/>
        <v>0</v>
      </c>
      <c r="Z23" s="3"/>
      <c r="AA23" s="11"/>
      <c r="AB23" s="17">
        <f t="shared" si="12"/>
        <v>1</v>
      </c>
      <c r="AC23" s="12">
        <f t="shared" si="13"/>
        <v>0</v>
      </c>
      <c r="AD23" s="12">
        <f t="shared" si="14"/>
        <v>0</v>
      </c>
      <c r="AF23" s="3"/>
      <c r="AG23" s="11"/>
      <c r="AH23" s="17">
        <f t="shared" si="15"/>
        <v>1</v>
      </c>
      <c r="AI23" s="12">
        <f t="shared" si="16"/>
        <v>0</v>
      </c>
      <c r="AJ23" s="12">
        <f t="shared" si="17"/>
        <v>0</v>
      </c>
      <c r="AL23" s="3"/>
      <c r="AM23" s="11"/>
      <c r="AN23" s="17">
        <f t="shared" si="18"/>
        <v>1</v>
      </c>
      <c r="AO23" s="12">
        <f t="shared" si="19"/>
        <v>0</v>
      </c>
      <c r="AP23" s="12">
        <f t="shared" si="20"/>
        <v>0</v>
      </c>
      <c r="AR23" s="3"/>
      <c r="AS23" s="11"/>
      <c r="AT23" s="17">
        <f t="shared" si="21"/>
        <v>1</v>
      </c>
      <c r="AU23" s="12">
        <f t="shared" si="22"/>
        <v>0</v>
      </c>
      <c r="AV23" s="12">
        <f t="shared" si="23"/>
        <v>0</v>
      </c>
      <c r="AX23" s="3"/>
      <c r="AY23" s="11"/>
      <c r="AZ23" s="17">
        <f t="shared" si="24"/>
        <v>1</v>
      </c>
      <c r="BA23" s="12">
        <f t="shared" si="25"/>
        <v>0</v>
      </c>
      <c r="BB23" s="12">
        <f t="shared" si="26"/>
        <v>0</v>
      </c>
      <c r="BD23" s="3"/>
      <c r="BE23" s="11"/>
      <c r="BF23" s="17">
        <f t="shared" si="27"/>
        <v>1</v>
      </c>
      <c r="BG23" s="12">
        <f t="shared" si="28"/>
        <v>0</v>
      </c>
      <c r="BH23" s="12">
        <f t="shared" si="29"/>
        <v>0</v>
      </c>
      <c r="BJ23" s="3"/>
      <c r="BK23" s="11"/>
      <c r="BL23" s="17">
        <f t="shared" si="30"/>
        <v>1</v>
      </c>
      <c r="BM23" s="12">
        <f t="shared" si="31"/>
        <v>0</v>
      </c>
      <c r="BN23" s="12">
        <f t="shared" si="32"/>
        <v>0</v>
      </c>
    </row>
    <row r="24" spans="2:66" x14ac:dyDescent="0.25">
      <c r="B24" s="3"/>
      <c r="C24" s="11"/>
      <c r="D24" s="17">
        <f t="shared" si="0"/>
        <v>1</v>
      </c>
      <c r="E24" s="12">
        <f t="shared" si="1"/>
        <v>0</v>
      </c>
      <c r="F24" s="12">
        <f t="shared" si="2"/>
        <v>0</v>
      </c>
      <c r="H24" s="3"/>
      <c r="I24" s="11"/>
      <c r="J24" s="17">
        <f t="shared" si="3"/>
        <v>1</v>
      </c>
      <c r="K24" s="12">
        <f t="shared" si="4"/>
        <v>0</v>
      </c>
      <c r="L24" s="12">
        <f t="shared" si="5"/>
        <v>0</v>
      </c>
      <c r="N24" s="3"/>
      <c r="O24" s="11"/>
      <c r="P24" s="17">
        <f t="shared" si="6"/>
        <v>1</v>
      </c>
      <c r="Q24" s="12">
        <f t="shared" si="7"/>
        <v>0</v>
      </c>
      <c r="R24" s="12">
        <f t="shared" si="8"/>
        <v>0</v>
      </c>
      <c r="T24" s="3"/>
      <c r="U24" s="11"/>
      <c r="V24" s="17">
        <f t="shared" si="9"/>
        <v>1</v>
      </c>
      <c r="W24" s="12">
        <f t="shared" si="10"/>
        <v>0</v>
      </c>
      <c r="X24" s="12">
        <f t="shared" si="11"/>
        <v>0</v>
      </c>
      <c r="Z24" s="3"/>
      <c r="AA24" s="11"/>
      <c r="AB24" s="17">
        <f t="shared" si="12"/>
        <v>1</v>
      </c>
      <c r="AC24" s="12">
        <f t="shared" si="13"/>
        <v>0</v>
      </c>
      <c r="AD24" s="12">
        <f t="shared" si="14"/>
        <v>0</v>
      </c>
      <c r="AF24" s="3"/>
      <c r="AG24" s="11"/>
      <c r="AH24" s="17">
        <f t="shared" si="15"/>
        <v>1</v>
      </c>
      <c r="AI24" s="12">
        <f t="shared" si="16"/>
        <v>0</v>
      </c>
      <c r="AJ24" s="12">
        <f t="shared" si="17"/>
        <v>0</v>
      </c>
      <c r="AL24" s="3"/>
      <c r="AM24" s="11"/>
      <c r="AN24" s="17">
        <f t="shared" si="18"/>
        <v>1</v>
      </c>
      <c r="AO24" s="12">
        <f t="shared" si="19"/>
        <v>0</v>
      </c>
      <c r="AP24" s="12">
        <f t="shared" si="20"/>
        <v>0</v>
      </c>
      <c r="AR24" s="3"/>
      <c r="AS24" s="11"/>
      <c r="AT24" s="17">
        <f t="shared" si="21"/>
        <v>1</v>
      </c>
      <c r="AU24" s="12">
        <f t="shared" si="22"/>
        <v>0</v>
      </c>
      <c r="AV24" s="12">
        <f t="shared" si="23"/>
        <v>0</v>
      </c>
      <c r="AX24" s="3"/>
      <c r="AY24" s="11"/>
      <c r="AZ24" s="17">
        <f t="shared" si="24"/>
        <v>1</v>
      </c>
      <c r="BA24" s="12">
        <f t="shared" si="25"/>
        <v>0</v>
      </c>
      <c r="BB24" s="12">
        <f t="shared" si="26"/>
        <v>0</v>
      </c>
      <c r="BD24" s="3"/>
      <c r="BE24" s="11"/>
      <c r="BF24" s="17">
        <f t="shared" si="27"/>
        <v>1</v>
      </c>
      <c r="BG24" s="12">
        <f t="shared" si="28"/>
        <v>0</v>
      </c>
      <c r="BH24" s="12">
        <f t="shared" si="29"/>
        <v>0</v>
      </c>
      <c r="BJ24" s="3"/>
      <c r="BK24" s="11"/>
      <c r="BL24" s="17">
        <f t="shared" si="30"/>
        <v>1</v>
      </c>
      <c r="BM24" s="12">
        <f t="shared" si="31"/>
        <v>0</v>
      </c>
      <c r="BN24" s="12">
        <f t="shared" si="32"/>
        <v>0</v>
      </c>
    </row>
    <row r="25" spans="2:66" x14ac:dyDescent="0.25">
      <c r="B25" s="3"/>
      <c r="C25" s="11"/>
      <c r="D25" s="17">
        <f t="shared" si="0"/>
        <v>1</v>
      </c>
      <c r="E25" s="12">
        <f t="shared" si="1"/>
        <v>0</v>
      </c>
      <c r="F25" s="12">
        <f t="shared" si="2"/>
        <v>0</v>
      </c>
      <c r="H25" s="3"/>
      <c r="I25" s="11"/>
      <c r="J25" s="17">
        <f t="shared" si="3"/>
        <v>1</v>
      </c>
      <c r="K25" s="12">
        <f t="shared" si="4"/>
        <v>0</v>
      </c>
      <c r="L25" s="12">
        <f t="shared" si="5"/>
        <v>0</v>
      </c>
      <c r="N25" s="3"/>
      <c r="O25" s="11"/>
      <c r="P25" s="17">
        <f t="shared" si="6"/>
        <v>1</v>
      </c>
      <c r="Q25" s="12">
        <f t="shared" si="7"/>
        <v>0</v>
      </c>
      <c r="R25" s="12">
        <f t="shared" si="8"/>
        <v>0</v>
      </c>
      <c r="T25" s="3"/>
      <c r="U25" s="11"/>
      <c r="V25" s="17">
        <f t="shared" si="9"/>
        <v>1</v>
      </c>
      <c r="W25" s="12">
        <f t="shared" si="10"/>
        <v>0</v>
      </c>
      <c r="X25" s="12">
        <f t="shared" si="11"/>
        <v>0</v>
      </c>
      <c r="Z25" s="3"/>
      <c r="AA25" s="11"/>
      <c r="AB25" s="17">
        <f t="shared" si="12"/>
        <v>1</v>
      </c>
      <c r="AC25" s="12">
        <f t="shared" si="13"/>
        <v>0</v>
      </c>
      <c r="AD25" s="12">
        <f t="shared" si="14"/>
        <v>0</v>
      </c>
      <c r="AF25" s="3"/>
      <c r="AG25" s="11"/>
      <c r="AH25" s="17">
        <f t="shared" si="15"/>
        <v>1</v>
      </c>
      <c r="AI25" s="12">
        <f t="shared" si="16"/>
        <v>0</v>
      </c>
      <c r="AJ25" s="12">
        <f t="shared" si="17"/>
        <v>0</v>
      </c>
      <c r="AL25" s="3"/>
      <c r="AM25" s="11"/>
      <c r="AN25" s="17">
        <f t="shared" si="18"/>
        <v>1</v>
      </c>
      <c r="AO25" s="12">
        <f t="shared" si="19"/>
        <v>0</v>
      </c>
      <c r="AP25" s="12">
        <f t="shared" si="20"/>
        <v>0</v>
      </c>
      <c r="AR25" s="3"/>
      <c r="AS25" s="11"/>
      <c r="AT25" s="17">
        <f t="shared" si="21"/>
        <v>1</v>
      </c>
      <c r="AU25" s="12">
        <f t="shared" si="22"/>
        <v>0</v>
      </c>
      <c r="AV25" s="12">
        <f t="shared" si="23"/>
        <v>0</v>
      </c>
      <c r="AX25" s="3"/>
      <c r="AY25" s="11"/>
      <c r="AZ25" s="17">
        <f t="shared" si="24"/>
        <v>1</v>
      </c>
      <c r="BA25" s="12">
        <f t="shared" si="25"/>
        <v>0</v>
      </c>
      <c r="BB25" s="12">
        <f t="shared" si="26"/>
        <v>0</v>
      </c>
      <c r="BD25" s="3"/>
      <c r="BE25" s="11"/>
      <c r="BF25" s="17">
        <f t="shared" si="27"/>
        <v>1</v>
      </c>
      <c r="BG25" s="12">
        <f t="shared" si="28"/>
        <v>0</v>
      </c>
      <c r="BH25" s="12">
        <f t="shared" si="29"/>
        <v>0</v>
      </c>
      <c r="BJ25" s="3"/>
      <c r="BK25" s="11"/>
      <c r="BL25" s="17">
        <f t="shared" si="30"/>
        <v>1</v>
      </c>
      <c r="BM25" s="12">
        <f t="shared" si="31"/>
        <v>0</v>
      </c>
      <c r="BN25" s="12">
        <f t="shared" si="32"/>
        <v>0</v>
      </c>
    </row>
    <row r="26" spans="2:66" x14ac:dyDescent="0.25">
      <c r="B26" s="3"/>
      <c r="C26" s="11"/>
      <c r="D26" s="17">
        <f t="shared" si="0"/>
        <v>1</v>
      </c>
      <c r="E26" s="12">
        <f t="shared" si="1"/>
        <v>0</v>
      </c>
      <c r="F26" s="12">
        <f t="shared" si="2"/>
        <v>0</v>
      </c>
      <c r="H26" s="3"/>
      <c r="I26" s="11"/>
      <c r="J26" s="17">
        <f t="shared" si="3"/>
        <v>1</v>
      </c>
      <c r="K26" s="12">
        <f t="shared" si="4"/>
        <v>0</v>
      </c>
      <c r="L26" s="12">
        <f t="shared" si="5"/>
        <v>0</v>
      </c>
      <c r="N26" s="3"/>
      <c r="O26" s="11"/>
      <c r="P26" s="17">
        <f t="shared" si="6"/>
        <v>1</v>
      </c>
      <c r="Q26" s="12">
        <f t="shared" si="7"/>
        <v>0</v>
      </c>
      <c r="R26" s="12">
        <f t="shared" si="8"/>
        <v>0</v>
      </c>
      <c r="T26" s="3"/>
      <c r="U26" s="11"/>
      <c r="V26" s="17">
        <f t="shared" si="9"/>
        <v>1</v>
      </c>
      <c r="W26" s="12">
        <f t="shared" si="10"/>
        <v>0</v>
      </c>
      <c r="X26" s="12">
        <f t="shared" si="11"/>
        <v>0</v>
      </c>
      <c r="Z26" s="3"/>
      <c r="AA26" s="11"/>
      <c r="AB26" s="17">
        <f t="shared" si="12"/>
        <v>1</v>
      </c>
      <c r="AC26" s="12">
        <f t="shared" si="13"/>
        <v>0</v>
      </c>
      <c r="AD26" s="12">
        <f t="shared" si="14"/>
        <v>0</v>
      </c>
      <c r="AF26" s="3"/>
      <c r="AG26" s="11"/>
      <c r="AH26" s="17">
        <f t="shared" si="15"/>
        <v>1</v>
      </c>
      <c r="AI26" s="12">
        <f t="shared" si="16"/>
        <v>0</v>
      </c>
      <c r="AJ26" s="12">
        <f t="shared" si="17"/>
        <v>0</v>
      </c>
      <c r="AL26" s="3"/>
      <c r="AM26" s="11"/>
      <c r="AN26" s="17">
        <f t="shared" si="18"/>
        <v>1</v>
      </c>
      <c r="AO26" s="12">
        <f t="shared" si="19"/>
        <v>0</v>
      </c>
      <c r="AP26" s="12">
        <f t="shared" si="20"/>
        <v>0</v>
      </c>
      <c r="AR26" s="3"/>
      <c r="AS26" s="11"/>
      <c r="AT26" s="17">
        <f t="shared" si="21"/>
        <v>1</v>
      </c>
      <c r="AU26" s="12">
        <f t="shared" si="22"/>
        <v>0</v>
      </c>
      <c r="AV26" s="12">
        <f t="shared" si="23"/>
        <v>0</v>
      </c>
      <c r="AX26" s="3"/>
      <c r="AY26" s="11"/>
      <c r="AZ26" s="17">
        <f t="shared" si="24"/>
        <v>1</v>
      </c>
      <c r="BA26" s="12">
        <f t="shared" si="25"/>
        <v>0</v>
      </c>
      <c r="BB26" s="12">
        <f t="shared" si="26"/>
        <v>0</v>
      </c>
      <c r="BD26" s="3"/>
      <c r="BE26" s="11"/>
      <c r="BF26" s="17">
        <f t="shared" si="27"/>
        <v>1</v>
      </c>
      <c r="BG26" s="12">
        <f t="shared" si="28"/>
        <v>0</v>
      </c>
      <c r="BH26" s="12">
        <f t="shared" si="29"/>
        <v>0</v>
      </c>
      <c r="BJ26" s="3"/>
      <c r="BK26" s="11"/>
      <c r="BL26" s="17">
        <f t="shared" si="30"/>
        <v>1</v>
      </c>
      <c r="BM26" s="12">
        <f t="shared" si="31"/>
        <v>0</v>
      </c>
      <c r="BN26" s="12">
        <f t="shared" si="32"/>
        <v>0</v>
      </c>
    </row>
    <row r="27" spans="2:66" x14ac:dyDescent="0.25">
      <c r="B27" s="3"/>
      <c r="C27" s="11"/>
      <c r="D27" s="17">
        <f t="shared" si="0"/>
        <v>1</v>
      </c>
      <c r="E27" s="12">
        <f t="shared" si="1"/>
        <v>0</v>
      </c>
      <c r="F27" s="12">
        <f t="shared" si="2"/>
        <v>0</v>
      </c>
      <c r="H27" s="3"/>
      <c r="I27" s="11"/>
      <c r="J27" s="17">
        <f t="shared" si="3"/>
        <v>1</v>
      </c>
      <c r="K27" s="12">
        <f t="shared" si="4"/>
        <v>0</v>
      </c>
      <c r="L27" s="12">
        <f t="shared" si="5"/>
        <v>0</v>
      </c>
      <c r="N27" s="3"/>
      <c r="O27" s="11"/>
      <c r="P27" s="17">
        <f t="shared" si="6"/>
        <v>1</v>
      </c>
      <c r="Q27" s="12">
        <f t="shared" si="7"/>
        <v>0</v>
      </c>
      <c r="R27" s="12">
        <f t="shared" si="8"/>
        <v>0</v>
      </c>
      <c r="T27" s="3"/>
      <c r="U27" s="11"/>
      <c r="V27" s="17">
        <f t="shared" si="9"/>
        <v>1</v>
      </c>
      <c r="W27" s="12">
        <f t="shared" si="10"/>
        <v>0</v>
      </c>
      <c r="X27" s="12">
        <f t="shared" si="11"/>
        <v>0</v>
      </c>
      <c r="Z27" s="3"/>
      <c r="AA27" s="11"/>
      <c r="AB27" s="17">
        <f t="shared" si="12"/>
        <v>1</v>
      </c>
      <c r="AC27" s="12">
        <f t="shared" si="13"/>
        <v>0</v>
      </c>
      <c r="AD27" s="12">
        <f t="shared" si="14"/>
        <v>0</v>
      </c>
      <c r="AF27" s="3"/>
      <c r="AG27" s="11"/>
      <c r="AH27" s="17">
        <f t="shared" si="15"/>
        <v>1</v>
      </c>
      <c r="AI27" s="12">
        <f t="shared" si="16"/>
        <v>0</v>
      </c>
      <c r="AJ27" s="12">
        <f t="shared" si="17"/>
        <v>0</v>
      </c>
      <c r="AL27" s="3"/>
      <c r="AM27" s="11"/>
      <c r="AN27" s="17">
        <f t="shared" si="18"/>
        <v>1</v>
      </c>
      <c r="AO27" s="12">
        <f t="shared" si="19"/>
        <v>0</v>
      </c>
      <c r="AP27" s="12">
        <f t="shared" si="20"/>
        <v>0</v>
      </c>
      <c r="AR27" s="3"/>
      <c r="AS27" s="11"/>
      <c r="AT27" s="17">
        <f t="shared" si="21"/>
        <v>1</v>
      </c>
      <c r="AU27" s="12">
        <f t="shared" si="22"/>
        <v>0</v>
      </c>
      <c r="AV27" s="12">
        <f t="shared" si="23"/>
        <v>0</v>
      </c>
      <c r="AX27" s="3"/>
      <c r="AY27" s="11"/>
      <c r="AZ27" s="17">
        <f t="shared" si="24"/>
        <v>1</v>
      </c>
      <c r="BA27" s="12">
        <f t="shared" si="25"/>
        <v>0</v>
      </c>
      <c r="BB27" s="12">
        <f t="shared" si="26"/>
        <v>0</v>
      </c>
      <c r="BD27" s="3"/>
      <c r="BE27" s="11"/>
      <c r="BF27" s="17">
        <f t="shared" si="27"/>
        <v>1</v>
      </c>
      <c r="BG27" s="12">
        <f t="shared" si="28"/>
        <v>0</v>
      </c>
      <c r="BH27" s="12">
        <f t="shared" si="29"/>
        <v>0</v>
      </c>
      <c r="BJ27" s="3"/>
      <c r="BK27" s="11"/>
      <c r="BL27" s="17">
        <f t="shared" si="30"/>
        <v>1</v>
      </c>
      <c r="BM27" s="12">
        <f t="shared" si="31"/>
        <v>0</v>
      </c>
      <c r="BN27" s="12">
        <f t="shared" si="32"/>
        <v>0</v>
      </c>
    </row>
    <row r="28" spans="2:66" x14ac:dyDescent="0.25">
      <c r="B28" s="3"/>
      <c r="C28" s="11"/>
      <c r="D28" s="17">
        <f t="shared" si="0"/>
        <v>1</v>
      </c>
      <c r="E28" s="12">
        <f t="shared" si="1"/>
        <v>0</v>
      </c>
      <c r="F28" s="12">
        <f t="shared" si="2"/>
        <v>0</v>
      </c>
      <c r="H28" s="3"/>
      <c r="I28" s="11"/>
      <c r="J28" s="17">
        <f t="shared" si="3"/>
        <v>1</v>
      </c>
      <c r="K28" s="12">
        <f t="shared" si="4"/>
        <v>0</v>
      </c>
      <c r="L28" s="12">
        <f t="shared" si="5"/>
        <v>0</v>
      </c>
      <c r="N28" s="3"/>
      <c r="O28" s="11"/>
      <c r="P28" s="17">
        <f t="shared" si="6"/>
        <v>1</v>
      </c>
      <c r="Q28" s="12">
        <f t="shared" si="7"/>
        <v>0</v>
      </c>
      <c r="R28" s="12">
        <f t="shared" si="8"/>
        <v>0</v>
      </c>
      <c r="T28" s="3"/>
      <c r="U28" s="11"/>
      <c r="V28" s="17">
        <f t="shared" si="9"/>
        <v>1</v>
      </c>
      <c r="W28" s="12">
        <f t="shared" si="10"/>
        <v>0</v>
      </c>
      <c r="X28" s="12">
        <f t="shared" si="11"/>
        <v>0</v>
      </c>
      <c r="Z28" s="3"/>
      <c r="AA28" s="11"/>
      <c r="AB28" s="17">
        <f t="shared" si="12"/>
        <v>1</v>
      </c>
      <c r="AC28" s="12">
        <f t="shared" si="13"/>
        <v>0</v>
      </c>
      <c r="AD28" s="12">
        <f t="shared" si="14"/>
        <v>0</v>
      </c>
      <c r="AF28" s="3"/>
      <c r="AG28" s="11"/>
      <c r="AH28" s="17">
        <f t="shared" si="15"/>
        <v>1</v>
      </c>
      <c r="AI28" s="12">
        <f t="shared" si="16"/>
        <v>0</v>
      </c>
      <c r="AJ28" s="12">
        <f t="shared" si="17"/>
        <v>0</v>
      </c>
      <c r="AL28" s="3"/>
      <c r="AM28" s="11"/>
      <c r="AN28" s="17">
        <f t="shared" si="18"/>
        <v>1</v>
      </c>
      <c r="AO28" s="12">
        <f t="shared" si="19"/>
        <v>0</v>
      </c>
      <c r="AP28" s="12">
        <f t="shared" si="20"/>
        <v>0</v>
      </c>
      <c r="AR28" s="3"/>
      <c r="AS28" s="11"/>
      <c r="AT28" s="17">
        <f t="shared" si="21"/>
        <v>1</v>
      </c>
      <c r="AU28" s="12">
        <f t="shared" si="22"/>
        <v>0</v>
      </c>
      <c r="AV28" s="12">
        <f t="shared" si="23"/>
        <v>0</v>
      </c>
      <c r="AX28" s="3"/>
      <c r="AY28" s="11"/>
      <c r="AZ28" s="17">
        <f t="shared" si="24"/>
        <v>1</v>
      </c>
      <c r="BA28" s="12">
        <f t="shared" si="25"/>
        <v>0</v>
      </c>
      <c r="BB28" s="12">
        <f t="shared" si="26"/>
        <v>0</v>
      </c>
      <c r="BD28" s="3"/>
      <c r="BE28" s="11"/>
      <c r="BF28" s="17">
        <f t="shared" si="27"/>
        <v>1</v>
      </c>
      <c r="BG28" s="12">
        <f t="shared" si="28"/>
        <v>0</v>
      </c>
      <c r="BH28" s="12">
        <f t="shared" si="29"/>
        <v>0</v>
      </c>
      <c r="BJ28" s="3"/>
      <c r="BK28" s="11"/>
      <c r="BL28" s="17">
        <f t="shared" si="30"/>
        <v>1</v>
      </c>
      <c r="BM28" s="12">
        <f t="shared" si="31"/>
        <v>0</v>
      </c>
      <c r="BN28" s="12">
        <f t="shared" si="32"/>
        <v>0</v>
      </c>
    </row>
    <row r="29" spans="2:66" x14ac:dyDescent="0.25">
      <c r="B29" s="3"/>
      <c r="C29" s="11"/>
      <c r="D29" s="17">
        <f t="shared" si="0"/>
        <v>1</v>
      </c>
      <c r="E29" s="12">
        <f t="shared" si="1"/>
        <v>0</v>
      </c>
      <c r="F29" s="12">
        <f t="shared" si="2"/>
        <v>0</v>
      </c>
      <c r="H29" s="3"/>
      <c r="I29" s="11"/>
      <c r="J29" s="17">
        <f t="shared" si="3"/>
        <v>1</v>
      </c>
      <c r="K29" s="12">
        <f t="shared" si="4"/>
        <v>0</v>
      </c>
      <c r="L29" s="12">
        <f t="shared" si="5"/>
        <v>0</v>
      </c>
      <c r="N29" s="3"/>
      <c r="O29" s="11"/>
      <c r="P29" s="17">
        <f t="shared" si="6"/>
        <v>1</v>
      </c>
      <c r="Q29" s="12">
        <f t="shared" si="7"/>
        <v>0</v>
      </c>
      <c r="R29" s="12">
        <f t="shared" si="8"/>
        <v>0</v>
      </c>
      <c r="T29" s="3"/>
      <c r="U29" s="11"/>
      <c r="V29" s="17">
        <f t="shared" si="9"/>
        <v>1</v>
      </c>
      <c r="W29" s="12">
        <f t="shared" si="10"/>
        <v>0</v>
      </c>
      <c r="X29" s="12">
        <f t="shared" si="11"/>
        <v>0</v>
      </c>
      <c r="Z29" s="3"/>
      <c r="AA29" s="11"/>
      <c r="AB29" s="17">
        <f t="shared" si="12"/>
        <v>1</v>
      </c>
      <c r="AC29" s="12">
        <f t="shared" si="13"/>
        <v>0</v>
      </c>
      <c r="AD29" s="12">
        <f t="shared" si="14"/>
        <v>0</v>
      </c>
      <c r="AF29" s="3"/>
      <c r="AG29" s="11"/>
      <c r="AH29" s="17">
        <f t="shared" si="15"/>
        <v>1</v>
      </c>
      <c r="AI29" s="12">
        <f t="shared" si="16"/>
        <v>0</v>
      </c>
      <c r="AJ29" s="12">
        <f t="shared" si="17"/>
        <v>0</v>
      </c>
      <c r="AL29" s="3"/>
      <c r="AM29" s="11"/>
      <c r="AN29" s="17">
        <f t="shared" si="18"/>
        <v>1</v>
      </c>
      <c r="AO29" s="12">
        <f t="shared" si="19"/>
        <v>0</v>
      </c>
      <c r="AP29" s="12">
        <f t="shared" si="20"/>
        <v>0</v>
      </c>
      <c r="AR29" s="3"/>
      <c r="AS29" s="11"/>
      <c r="AT29" s="17">
        <f t="shared" si="21"/>
        <v>1</v>
      </c>
      <c r="AU29" s="12">
        <f t="shared" si="22"/>
        <v>0</v>
      </c>
      <c r="AV29" s="12">
        <f t="shared" si="23"/>
        <v>0</v>
      </c>
      <c r="AX29" s="3"/>
      <c r="AY29" s="11"/>
      <c r="AZ29" s="17">
        <f t="shared" si="24"/>
        <v>1</v>
      </c>
      <c r="BA29" s="12">
        <f t="shared" si="25"/>
        <v>0</v>
      </c>
      <c r="BB29" s="12">
        <f t="shared" si="26"/>
        <v>0</v>
      </c>
      <c r="BD29" s="3"/>
      <c r="BE29" s="11"/>
      <c r="BF29" s="17">
        <f t="shared" si="27"/>
        <v>1</v>
      </c>
      <c r="BG29" s="12">
        <f t="shared" si="28"/>
        <v>0</v>
      </c>
      <c r="BH29" s="12">
        <f t="shared" si="29"/>
        <v>0</v>
      </c>
      <c r="BJ29" s="3"/>
      <c r="BK29" s="11"/>
      <c r="BL29" s="17">
        <f t="shared" si="30"/>
        <v>1</v>
      </c>
      <c r="BM29" s="12">
        <f t="shared" si="31"/>
        <v>0</v>
      </c>
      <c r="BN29" s="12">
        <f t="shared" si="32"/>
        <v>0</v>
      </c>
    </row>
    <row r="30" spans="2:66" x14ac:dyDescent="0.25">
      <c r="B30" s="3"/>
      <c r="C30" s="11"/>
      <c r="D30" s="17">
        <f t="shared" si="0"/>
        <v>1</v>
      </c>
      <c r="E30" s="12">
        <f t="shared" si="1"/>
        <v>0</v>
      </c>
      <c r="F30" s="12">
        <f t="shared" si="2"/>
        <v>0</v>
      </c>
      <c r="H30" s="3"/>
      <c r="I30" s="11"/>
      <c r="J30" s="17">
        <f t="shared" si="3"/>
        <v>1</v>
      </c>
      <c r="K30" s="12">
        <f t="shared" si="4"/>
        <v>0</v>
      </c>
      <c r="L30" s="12">
        <f t="shared" si="5"/>
        <v>0</v>
      </c>
      <c r="N30" s="3"/>
      <c r="O30" s="11"/>
      <c r="P30" s="17">
        <f t="shared" si="6"/>
        <v>1</v>
      </c>
      <c r="Q30" s="12">
        <f t="shared" si="7"/>
        <v>0</v>
      </c>
      <c r="R30" s="12">
        <f t="shared" si="8"/>
        <v>0</v>
      </c>
      <c r="T30" s="3"/>
      <c r="U30" s="11"/>
      <c r="V30" s="17">
        <f t="shared" si="9"/>
        <v>1</v>
      </c>
      <c r="W30" s="12">
        <f t="shared" si="10"/>
        <v>0</v>
      </c>
      <c r="X30" s="12">
        <f t="shared" si="11"/>
        <v>0</v>
      </c>
      <c r="Z30" s="3"/>
      <c r="AA30" s="11"/>
      <c r="AB30" s="17">
        <f t="shared" si="12"/>
        <v>1</v>
      </c>
      <c r="AC30" s="12">
        <f t="shared" si="13"/>
        <v>0</v>
      </c>
      <c r="AD30" s="12">
        <f t="shared" si="14"/>
        <v>0</v>
      </c>
      <c r="AF30" s="3"/>
      <c r="AG30" s="11"/>
      <c r="AH30" s="17">
        <f t="shared" si="15"/>
        <v>1</v>
      </c>
      <c r="AI30" s="12">
        <f t="shared" si="16"/>
        <v>0</v>
      </c>
      <c r="AJ30" s="12">
        <f t="shared" si="17"/>
        <v>0</v>
      </c>
      <c r="AL30" s="3"/>
      <c r="AM30" s="11"/>
      <c r="AN30" s="17">
        <f t="shared" si="18"/>
        <v>1</v>
      </c>
      <c r="AO30" s="12">
        <f t="shared" si="19"/>
        <v>0</v>
      </c>
      <c r="AP30" s="12">
        <f t="shared" si="20"/>
        <v>0</v>
      </c>
      <c r="AR30" s="3"/>
      <c r="AS30" s="11"/>
      <c r="AT30" s="17">
        <f t="shared" si="21"/>
        <v>1</v>
      </c>
      <c r="AU30" s="12">
        <f t="shared" si="22"/>
        <v>0</v>
      </c>
      <c r="AV30" s="12">
        <f t="shared" si="23"/>
        <v>0</v>
      </c>
      <c r="AX30" s="3"/>
      <c r="AY30" s="11"/>
      <c r="AZ30" s="17">
        <f t="shared" si="24"/>
        <v>1</v>
      </c>
      <c r="BA30" s="12">
        <f t="shared" si="25"/>
        <v>0</v>
      </c>
      <c r="BB30" s="12">
        <f t="shared" si="26"/>
        <v>0</v>
      </c>
      <c r="BD30" s="3"/>
      <c r="BE30" s="11"/>
      <c r="BF30" s="17">
        <f t="shared" si="27"/>
        <v>1</v>
      </c>
      <c r="BG30" s="12">
        <f t="shared" si="28"/>
        <v>0</v>
      </c>
      <c r="BH30" s="12">
        <f t="shared" si="29"/>
        <v>0</v>
      </c>
      <c r="BJ30" s="3"/>
      <c r="BK30" s="11"/>
      <c r="BL30" s="17">
        <f t="shared" si="30"/>
        <v>1</v>
      </c>
      <c r="BM30" s="12">
        <f t="shared" si="31"/>
        <v>0</v>
      </c>
      <c r="BN30" s="12">
        <f t="shared" si="32"/>
        <v>0</v>
      </c>
    </row>
    <row r="31" spans="2:66" x14ac:dyDescent="0.25">
      <c r="B31" s="3"/>
      <c r="C31" s="11"/>
      <c r="D31" s="17">
        <f t="shared" si="0"/>
        <v>1</v>
      </c>
      <c r="E31" s="12">
        <f t="shared" si="1"/>
        <v>0</v>
      </c>
      <c r="F31" s="12">
        <f t="shared" si="2"/>
        <v>0</v>
      </c>
      <c r="H31" s="3"/>
      <c r="I31" s="11"/>
      <c r="J31" s="17">
        <f t="shared" si="3"/>
        <v>1</v>
      </c>
      <c r="K31" s="12">
        <f t="shared" si="4"/>
        <v>0</v>
      </c>
      <c r="L31" s="12">
        <f t="shared" si="5"/>
        <v>0</v>
      </c>
      <c r="N31" s="3"/>
      <c r="O31" s="11"/>
      <c r="P31" s="17">
        <f t="shared" si="6"/>
        <v>1</v>
      </c>
      <c r="Q31" s="12">
        <f t="shared" si="7"/>
        <v>0</v>
      </c>
      <c r="R31" s="12">
        <f t="shared" si="8"/>
        <v>0</v>
      </c>
      <c r="T31" s="3"/>
      <c r="U31" s="11"/>
      <c r="V31" s="17">
        <f t="shared" si="9"/>
        <v>1</v>
      </c>
      <c r="W31" s="12">
        <f t="shared" si="10"/>
        <v>0</v>
      </c>
      <c r="X31" s="12">
        <f t="shared" si="11"/>
        <v>0</v>
      </c>
      <c r="Z31" s="3"/>
      <c r="AA31" s="11"/>
      <c r="AB31" s="17">
        <f t="shared" si="12"/>
        <v>1</v>
      </c>
      <c r="AC31" s="12">
        <f t="shared" si="13"/>
        <v>0</v>
      </c>
      <c r="AD31" s="12">
        <f t="shared" si="14"/>
        <v>0</v>
      </c>
      <c r="AF31" s="3"/>
      <c r="AG31" s="11"/>
      <c r="AH31" s="17">
        <f t="shared" si="15"/>
        <v>1</v>
      </c>
      <c r="AI31" s="12">
        <f t="shared" si="16"/>
        <v>0</v>
      </c>
      <c r="AJ31" s="12">
        <f t="shared" si="17"/>
        <v>0</v>
      </c>
      <c r="AL31" s="3"/>
      <c r="AM31" s="11"/>
      <c r="AN31" s="17">
        <f t="shared" si="18"/>
        <v>1</v>
      </c>
      <c r="AO31" s="12">
        <f t="shared" si="19"/>
        <v>0</v>
      </c>
      <c r="AP31" s="12">
        <f t="shared" si="20"/>
        <v>0</v>
      </c>
      <c r="AR31" s="3"/>
      <c r="AS31" s="11"/>
      <c r="AT31" s="17">
        <f t="shared" si="21"/>
        <v>1</v>
      </c>
      <c r="AU31" s="12">
        <f t="shared" si="22"/>
        <v>0</v>
      </c>
      <c r="AV31" s="12">
        <f t="shared" si="23"/>
        <v>0</v>
      </c>
      <c r="AX31" s="3"/>
      <c r="AY31" s="11"/>
      <c r="AZ31" s="17">
        <f t="shared" si="24"/>
        <v>1</v>
      </c>
      <c r="BA31" s="12">
        <f t="shared" si="25"/>
        <v>0</v>
      </c>
      <c r="BB31" s="12">
        <f t="shared" si="26"/>
        <v>0</v>
      </c>
      <c r="BD31" s="3"/>
      <c r="BE31" s="11"/>
      <c r="BF31" s="17">
        <f t="shared" si="27"/>
        <v>1</v>
      </c>
      <c r="BG31" s="12">
        <f t="shared" si="28"/>
        <v>0</v>
      </c>
      <c r="BH31" s="12">
        <f t="shared" si="29"/>
        <v>0</v>
      </c>
      <c r="BJ31" s="3"/>
      <c r="BK31" s="11"/>
      <c r="BL31" s="17">
        <f t="shared" si="30"/>
        <v>1</v>
      </c>
      <c r="BM31" s="12">
        <f t="shared" si="31"/>
        <v>0</v>
      </c>
      <c r="BN31" s="12">
        <f t="shared" si="32"/>
        <v>0</v>
      </c>
    </row>
    <row r="32" spans="2:66" x14ac:dyDescent="0.25">
      <c r="B32" s="3"/>
      <c r="C32" s="11"/>
      <c r="D32" s="17">
        <f t="shared" si="0"/>
        <v>1</v>
      </c>
      <c r="E32" s="12">
        <f t="shared" si="1"/>
        <v>0</v>
      </c>
      <c r="F32" s="12">
        <f t="shared" si="2"/>
        <v>0</v>
      </c>
      <c r="H32" s="3"/>
      <c r="I32" s="11"/>
      <c r="J32" s="17">
        <f t="shared" si="3"/>
        <v>1</v>
      </c>
      <c r="K32" s="12">
        <f t="shared" si="4"/>
        <v>0</v>
      </c>
      <c r="L32" s="12">
        <f t="shared" si="5"/>
        <v>0</v>
      </c>
      <c r="N32" s="3"/>
      <c r="O32" s="11"/>
      <c r="P32" s="17">
        <f t="shared" si="6"/>
        <v>1</v>
      </c>
      <c r="Q32" s="12">
        <f t="shared" si="7"/>
        <v>0</v>
      </c>
      <c r="R32" s="12">
        <f t="shared" si="8"/>
        <v>0</v>
      </c>
      <c r="T32" s="3"/>
      <c r="U32" s="11"/>
      <c r="V32" s="17">
        <f t="shared" si="9"/>
        <v>1</v>
      </c>
      <c r="W32" s="12">
        <f t="shared" si="10"/>
        <v>0</v>
      </c>
      <c r="X32" s="12">
        <f t="shared" si="11"/>
        <v>0</v>
      </c>
      <c r="Z32" s="3"/>
      <c r="AA32" s="11"/>
      <c r="AB32" s="17">
        <f t="shared" si="12"/>
        <v>1</v>
      </c>
      <c r="AC32" s="12">
        <f t="shared" si="13"/>
        <v>0</v>
      </c>
      <c r="AD32" s="12">
        <f t="shared" si="14"/>
        <v>0</v>
      </c>
      <c r="AF32" s="3"/>
      <c r="AG32" s="11"/>
      <c r="AH32" s="17">
        <f t="shared" si="15"/>
        <v>1</v>
      </c>
      <c r="AI32" s="12">
        <f t="shared" si="16"/>
        <v>0</v>
      </c>
      <c r="AJ32" s="12">
        <f t="shared" si="17"/>
        <v>0</v>
      </c>
      <c r="AL32" s="3"/>
      <c r="AM32" s="11"/>
      <c r="AN32" s="17">
        <f t="shared" si="18"/>
        <v>1</v>
      </c>
      <c r="AO32" s="12">
        <f t="shared" si="19"/>
        <v>0</v>
      </c>
      <c r="AP32" s="12">
        <f t="shared" si="20"/>
        <v>0</v>
      </c>
      <c r="AR32" s="3"/>
      <c r="AS32" s="11"/>
      <c r="AT32" s="17">
        <f t="shared" si="21"/>
        <v>1</v>
      </c>
      <c r="AU32" s="12">
        <f t="shared" si="22"/>
        <v>0</v>
      </c>
      <c r="AV32" s="12">
        <f t="shared" si="23"/>
        <v>0</v>
      </c>
      <c r="AX32" s="3"/>
      <c r="AY32" s="11"/>
      <c r="AZ32" s="17">
        <f t="shared" si="24"/>
        <v>1</v>
      </c>
      <c r="BA32" s="12">
        <f t="shared" si="25"/>
        <v>0</v>
      </c>
      <c r="BB32" s="12">
        <f t="shared" si="26"/>
        <v>0</v>
      </c>
      <c r="BD32" s="3"/>
      <c r="BE32" s="11"/>
      <c r="BF32" s="17">
        <f t="shared" si="27"/>
        <v>1</v>
      </c>
      <c r="BG32" s="12">
        <f t="shared" si="28"/>
        <v>0</v>
      </c>
      <c r="BH32" s="12">
        <f t="shared" si="29"/>
        <v>0</v>
      </c>
      <c r="BJ32" s="3"/>
      <c r="BK32" s="11"/>
      <c r="BL32" s="17">
        <f t="shared" si="30"/>
        <v>1</v>
      </c>
      <c r="BM32" s="12">
        <f t="shared" si="31"/>
        <v>0</v>
      </c>
      <c r="BN32" s="12">
        <f t="shared" si="32"/>
        <v>0</v>
      </c>
    </row>
    <row r="33" spans="2:66" x14ac:dyDescent="0.25">
      <c r="B33" s="3"/>
      <c r="C33" s="11"/>
      <c r="D33" s="17">
        <f t="shared" si="0"/>
        <v>1</v>
      </c>
      <c r="E33" s="12">
        <f t="shared" si="1"/>
        <v>0</v>
      </c>
      <c r="F33" s="12">
        <f t="shared" si="2"/>
        <v>0</v>
      </c>
      <c r="H33" s="3"/>
      <c r="I33" s="11"/>
      <c r="J33" s="17">
        <f t="shared" si="3"/>
        <v>1</v>
      </c>
      <c r="K33" s="12">
        <f t="shared" si="4"/>
        <v>0</v>
      </c>
      <c r="L33" s="12">
        <f t="shared" si="5"/>
        <v>0</v>
      </c>
      <c r="N33" s="3"/>
      <c r="O33" s="11"/>
      <c r="P33" s="17">
        <f t="shared" si="6"/>
        <v>1</v>
      </c>
      <c r="Q33" s="12">
        <f t="shared" si="7"/>
        <v>0</v>
      </c>
      <c r="R33" s="12">
        <f t="shared" si="8"/>
        <v>0</v>
      </c>
      <c r="T33" s="3"/>
      <c r="U33" s="11"/>
      <c r="V33" s="17">
        <f t="shared" si="9"/>
        <v>1</v>
      </c>
      <c r="W33" s="12">
        <f t="shared" si="10"/>
        <v>0</v>
      </c>
      <c r="X33" s="12">
        <f t="shared" si="11"/>
        <v>0</v>
      </c>
      <c r="Z33" s="3"/>
      <c r="AA33" s="11"/>
      <c r="AB33" s="17">
        <f t="shared" si="12"/>
        <v>1</v>
      </c>
      <c r="AC33" s="12">
        <f t="shared" si="13"/>
        <v>0</v>
      </c>
      <c r="AD33" s="12">
        <f t="shared" si="14"/>
        <v>0</v>
      </c>
      <c r="AF33" s="3"/>
      <c r="AG33" s="11"/>
      <c r="AH33" s="17">
        <f t="shared" si="15"/>
        <v>1</v>
      </c>
      <c r="AI33" s="12">
        <f t="shared" si="16"/>
        <v>0</v>
      </c>
      <c r="AJ33" s="12">
        <f t="shared" si="17"/>
        <v>0</v>
      </c>
      <c r="AL33" s="3"/>
      <c r="AM33" s="11"/>
      <c r="AN33" s="17">
        <f t="shared" si="18"/>
        <v>1</v>
      </c>
      <c r="AO33" s="12">
        <f t="shared" si="19"/>
        <v>0</v>
      </c>
      <c r="AP33" s="12">
        <f t="shared" si="20"/>
        <v>0</v>
      </c>
      <c r="AR33" s="3"/>
      <c r="AS33" s="11"/>
      <c r="AT33" s="17">
        <f t="shared" si="21"/>
        <v>1</v>
      </c>
      <c r="AU33" s="12">
        <f t="shared" si="22"/>
        <v>0</v>
      </c>
      <c r="AV33" s="12">
        <f t="shared" si="23"/>
        <v>0</v>
      </c>
      <c r="AX33" s="3"/>
      <c r="AY33" s="11"/>
      <c r="AZ33" s="17">
        <f t="shared" si="24"/>
        <v>1</v>
      </c>
      <c r="BA33" s="12">
        <f t="shared" si="25"/>
        <v>0</v>
      </c>
      <c r="BB33" s="12">
        <f t="shared" si="26"/>
        <v>0</v>
      </c>
      <c r="BD33" s="3"/>
      <c r="BE33" s="11"/>
      <c r="BF33" s="17">
        <f t="shared" si="27"/>
        <v>1</v>
      </c>
      <c r="BG33" s="12">
        <f t="shared" si="28"/>
        <v>0</v>
      </c>
      <c r="BH33" s="12">
        <f t="shared" si="29"/>
        <v>0</v>
      </c>
      <c r="BJ33" s="3"/>
      <c r="BK33" s="11"/>
      <c r="BL33" s="17">
        <f t="shared" si="30"/>
        <v>1</v>
      </c>
      <c r="BM33" s="12">
        <f t="shared" si="31"/>
        <v>0</v>
      </c>
      <c r="BN33" s="12">
        <f t="shared" si="32"/>
        <v>0</v>
      </c>
    </row>
    <row r="34" spans="2:66" x14ac:dyDescent="0.25">
      <c r="B34" s="3"/>
      <c r="C34" s="11"/>
      <c r="D34" s="17">
        <f t="shared" si="0"/>
        <v>1</v>
      </c>
      <c r="E34" s="12">
        <f t="shared" si="1"/>
        <v>0</v>
      </c>
      <c r="F34" s="12">
        <f t="shared" si="2"/>
        <v>0</v>
      </c>
      <c r="H34" s="3"/>
      <c r="I34" s="11"/>
      <c r="J34" s="17">
        <f t="shared" si="3"/>
        <v>1</v>
      </c>
      <c r="K34" s="12">
        <f t="shared" si="4"/>
        <v>0</v>
      </c>
      <c r="L34" s="12">
        <f t="shared" si="5"/>
        <v>0</v>
      </c>
      <c r="N34" s="3"/>
      <c r="O34" s="11"/>
      <c r="P34" s="17">
        <f t="shared" si="6"/>
        <v>1</v>
      </c>
      <c r="Q34" s="12">
        <f t="shared" si="7"/>
        <v>0</v>
      </c>
      <c r="R34" s="12">
        <f t="shared" si="8"/>
        <v>0</v>
      </c>
      <c r="T34" s="3"/>
      <c r="U34" s="11"/>
      <c r="V34" s="17">
        <f t="shared" si="9"/>
        <v>1</v>
      </c>
      <c r="W34" s="12">
        <f t="shared" si="10"/>
        <v>0</v>
      </c>
      <c r="X34" s="12">
        <f t="shared" si="11"/>
        <v>0</v>
      </c>
      <c r="Z34" s="3"/>
      <c r="AA34" s="11"/>
      <c r="AB34" s="17">
        <f t="shared" si="12"/>
        <v>1</v>
      </c>
      <c r="AC34" s="12">
        <f t="shared" si="13"/>
        <v>0</v>
      </c>
      <c r="AD34" s="12">
        <f t="shared" si="14"/>
        <v>0</v>
      </c>
      <c r="AF34" s="3"/>
      <c r="AG34" s="11"/>
      <c r="AH34" s="17">
        <f t="shared" si="15"/>
        <v>1</v>
      </c>
      <c r="AI34" s="12">
        <f t="shared" si="16"/>
        <v>0</v>
      </c>
      <c r="AJ34" s="12">
        <f t="shared" si="17"/>
        <v>0</v>
      </c>
      <c r="AL34" s="3"/>
      <c r="AM34" s="11"/>
      <c r="AN34" s="17">
        <f t="shared" si="18"/>
        <v>1</v>
      </c>
      <c r="AO34" s="12">
        <f t="shared" si="19"/>
        <v>0</v>
      </c>
      <c r="AP34" s="12">
        <f t="shared" si="20"/>
        <v>0</v>
      </c>
      <c r="AR34" s="3"/>
      <c r="AS34" s="11"/>
      <c r="AT34" s="17">
        <f t="shared" si="21"/>
        <v>1</v>
      </c>
      <c r="AU34" s="12">
        <f t="shared" si="22"/>
        <v>0</v>
      </c>
      <c r="AV34" s="12">
        <f t="shared" si="23"/>
        <v>0</v>
      </c>
      <c r="AX34" s="3"/>
      <c r="AY34" s="11"/>
      <c r="AZ34" s="17">
        <f t="shared" si="24"/>
        <v>1</v>
      </c>
      <c r="BA34" s="12">
        <f t="shared" si="25"/>
        <v>0</v>
      </c>
      <c r="BB34" s="12">
        <f t="shared" si="26"/>
        <v>0</v>
      </c>
      <c r="BD34" s="3"/>
      <c r="BE34" s="11"/>
      <c r="BF34" s="17">
        <f t="shared" si="27"/>
        <v>1</v>
      </c>
      <c r="BG34" s="12">
        <f t="shared" si="28"/>
        <v>0</v>
      </c>
      <c r="BH34" s="12">
        <f t="shared" si="29"/>
        <v>0</v>
      </c>
      <c r="BJ34" s="3"/>
      <c r="BK34" s="11"/>
      <c r="BL34" s="17">
        <f t="shared" si="30"/>
        <v>1</v>
      </c>
      <c r="BM34" s="12">
        <f t="shared" si="31"/>
        <v>0</v>
      </c>
      <c r="BN34" s="12">
        <f t="shared" si="32"/>
        <v>0</v>
      </c>
    </row>
    <row r="35" spans="2:66" x14ac:dyDescent="0.25">
      <c r="E35" s="4"/>
      <c r="F35" s="2"/>
      <c r="G35" s="4"/>
      <c r="I35" s="2"/>
      <c r="J35" s="2"/>
      <c r="K35" s="4"/>
      <c r="L35" s="2"/>
      <c r="O35" s="2"/>
      <c r="P35" s="2"/>
      <c r="Q35" s="4"/>
      <c r="R35" s="2"/>
      <c r="U35" s="2"/>
      <c r="V35" s="2"/>
      <c r="W35" s="4"/>
      <c r="X35" s="2"/>
      <c r="AA35" s="2"/>
      <c r="AB35" s="2"/>
      <c r="AC35" s="4"/>
      <c r="AD35" s="2"/>
      <c r="AG35" s="2"/>
      <c r="AH35" s="2"/>
      <c r="AI35" s="4"/>
      <c r="AJ35" s="2"/>
      <c r="AM35" s="2"/>
      <c r="AN35" s="2"/>
      <c r="AO35" s="4"/>
      <c r="AP35" s="2"/>
      <c r="AS35" s="2"/>
      <c r="AT35" s="2"/>
      <c r="AU35" s="4"/>
      <c r="AV35" s="2"/>
      <c r="AY35" s="2"/>
      <c r="AZ35" s="2"/>
      <c r="BA35" s="4"/>
      <c r="BB35" s="2"/>
      <c r="BE35" s="2"/>
      <c r="BF35" s="2"/>
      <c r="BG35" s="4"/>
      <c r="BH35" s="2"/>
      <c r="BK35" s="2"/>
      <c r="BL35" s="2"/>
      <c r="BM35" s="4"/>
      <c r="BN35" s="2"/>
    </row>
    <row r="36" spans="2:66" x14ac:dyDescent="0.25">
      <c r="E36" s="4"/>
      <c r="F36" s="2"/>
      <c r="G36" s="4"/>
      <c r="I36" s="2"/>
      <c r="J36" s="2"/>
      <c r="K36" s="4"/>
      <c r="L36" s="2"/>
      <c r="O36" s="2"/>
      <c r="P36" s="2"/>
      <c r="Q36" s="4"/>
      <c r="R36" s="2"/>
      <c r="U36" s="2"/>
      <c r="V36" s="2"/>
      <c r="W36" s="4"/>
      <c r="X36" s="2"/>
      <c r="AA36" s="2"/>
      <c r="AB36" s="2"/>
      <c r="AC36" s="4"/>
      <c r="AD36" s="2"/>
      <c r="AG36" s="2"/>
      <c r="AH36" s="2"/>
      <c r="AI36" s="4"/>
      <c r="AJ36" s="2"/>
      <c r="AM36" s="2"/>
      <c r="AN36" s="2"/>
      <c r="AO36" s="4"/>
      <c r="AP36" s="2"/>
      <c r="AS36" s="2"/>
      <c r="AT36" s="2"/>
      <c r="AU36" s="4"/>
      <c r="AV36" s="2"/>
      <c r="AY36" s="2"/>
      <c r="AZ36" s="2"/>
      <c r="BA36" s="4"/>
      <c r="BB36" s="2"/>
      <c r="BE36" s="2"/>
      <c r="BF36" s="2"/>
      <c r="BG36" s="4"/>
      <c r="BH36" s="2"/>
      <c r="BK36" s="2"/>
      <c r="BL36" s="2"/>
      <c r="BM36" s="4"/>
      <c r="BN36" s="2"/>
    </row>
    <row r="37" spans="2:66" x14ac:dyDescent="0.25">
      <c r="B37" s="6" t="s">
        <v>2</v>
      </c>
      <c r="C37" s="16">
        <f>SUM(E5:E34)</f>
        <v>0</v>
      </c>
      <c r="D37" s="6"/>
      <c r="E37" s="7" t="s">
        <v>6</v>
      </c>
      <c r="F37" s="16">
        <f>SUM(F5:F34)</f>
        <v>0</v>
      </c>
      <c r="H37" s="6" t="s">
        <v>2</v>
      </c>
      <c r="I37" s="16">
        <f>SUM(K5:K34)</f>
        <v>0</v>
      </c>
      <c r="J37" s="6"/>
      <c r="K37" s="7" t="s">
        <v>6</v>
      </c>
      <c r="L37" s="16">
        <f>SUM(L5:L34)</f>
        <v>0</v>
      </c>
      <c r="N37" s="6" t="s">
        <v>2</v>
      </c>
      <c r="O37" s="16">
        <f>SUM(Q5:Q34)</f>
        <v>0</v>
      </c>
      <c r="P37" s="6"/>
      <c r="Q37" s="7" t="s">
        <v>6</v>
      </c>
      <c r="R37" s="16">
        <f>SUM(R5:R34)</f>
        <v>0</v>
      </c>
      <c r="T37" s="6" t="s">
        <v>2</v>
      </c>
      <c r="U37" s="16">
        <f>SUM(W5:W34)</f>
        <v>0</v>
      </c>
      <c r="V37" s="6"/>
      <c r="W37" s="7" t="s">
        <v>6</v>
      </c>
      <c r="X37" s="16">
        <f>SUM(X5:X34)</f>
        <v>0</v>
      </c>
      <c r="Z37" s="6" t="s">
        <v>2</v>
      </c>
      <c r="AA37" s="16">
        <f>SUM(AC5:AC34)</f>
        <v>0</v>
      </c>
      <c r="AB37" s="6"/>
      <c r="AC37" s="7" t="s">
        <v>6</v>
      </c>
      <c r="AD37" s="16">
        <f>SUM(AD5:AD34)</f>
        <v>0</v>
      </c>
      <c r="AF37" s="6" t="s">
        <v>2</v>
      </c>
      <c r="AG37" s="16">
        <f>SUM(AI5:AI34)</f>
        <v>0</v>
      </c>
      <c r="AH37" s="6"/>
      <c r="AI37" s="7" t="s">
        <v>6</v>
      </c>
      <c r="AJ37" s="16">
        <f>SUM(AJ5:AJ34)</f>
        <v>0</v>
      </c>
      <c r="AL37" s="6" t="s">
        <v>2</v>
      </c>
      <c r="AM37" s="16">
        <f>SUM(AO5:AO34)</f>
        <v>0</v>
      </c>
      <c r="AN37" s="6"/>
      <c r="AO37" s="7" t="s">
        <v>6</v>
      </c>
      <c r="AP37" s="16">
        <f>SUM(AP5:AP34)</f>
        <v>0</v>
      </c>
      <c r="AR37" s="6" t="s">
        <v>2</v>
      </c>
      <c r="AS37" s="16">
        <f>SUM(AU5:AU34)</f>
        <v>0</v>
      </c>
      <c r="AT37" s="6"/>
      <c r="AU37" s="7" t="s">
        <v>6</v>
      </c>
      <c r="AV37" s="16">
        <f>SUM(AV5:AV34)</f>
        <v>0</v>
      </c>
      <c r="AX37" s="6" t="s">
        <v>2</v>
      </c>
      <c r="AY37" s="16">
        <f>SUM(BA5:BA34)</f>
        <v>0</v>
      </c>
      <c r="AZ37" s="6"/>
      <c r="BA37" s="7" t="s">
        <v>6</v>
      </c>
      <c r="BB37" s="16">
        <f>SUM(BB5:BB34)</f>
        <v>0</v>
      </c>
      <c r="BD37" s="6" t="s">
        <v>2</v>
      </c>
      <c r="BE37" s="16">
        <f>SUM(BG5:BG34)</f>
        <v>0</v>
      </c>
      <c r="BF37" s="6"/>
      <c r="BG37" s="7" t="s">
        <v>6</v>
      </c>
      <c r="BH37" s="16">
        <f>SUM(BH5:BH34)</f>
        <v>0</v>
      </c>
      <c r="BJ37" s="6" t="s">
        <v>2</v>
      </c>
      <c r="BK37" s="16">
        <f>SUM(BM5:BM34)</f>
        <v>0</v>
      </c>
      <c r="BL37" s="6"/>
      <c r="BM37" s="7" t="s">
        <v>6</v>
      </c>
      <c r="BN37" s="16">
        <f>SUM(BN5:BN34)</f>
        <v>0</v>
      </c>
    </row>
    <row r="38" spans="2:66" x14ac:dyDescent="0.25">
      <c r="B38" s="6"/>
      <c r="C38" s="4"/>
      <c r="D38" s="6"/>
      <c r="E38" s="6" t="s">
        <v>9</v>
      </c>
      <c r="F38" s="3"/>
      <c r="H38" s="6"/>
      <c r="I38" s="4"/>
      <c r="J38" s="6"/>
      <c r="K38" s="6" t="s">
        <v>9</v>
      </c>
      <c r="L38" s="3"/>
      <c r="N38" s="6"/>
      <c r="O38" s="4"/>
      <c r="P38" s="6"/>
      <c r="Q38" s="6" t="s">
        <v>9</v>
      </c>
      <c r="R38" s="3"/>
      <c r="T38" s="6"/>
      <c r="U38" s="4"/>
      <c r="V38" s="6"/>
      <c r="W38" s="6" t="s">
        <v>9</v>
      </c>
      <c r="X38" s="3"/>
      <c r="Z38" s="6"/>
      <c r="AA38" s="4"/>
      <c r="AB38" s="6"/>
      <c r="AC38" s="6" t="s">
        <v>9</v>
      </c>
      <c r="AD38" s="3"/>
      <c r="AF38" s="6"/>
      <c r="AG38" s="4"/>
      <c r="AH38" s="6"/>
      <c r="AI38" s="6" t="s">
        <v>9</v>
      </c>
      <c r="AJ38" s="3"/>
      <c r="AL38" s="6"/>
      <c r="AM38" s="4"/>
      <c r="AN38" s="6"/>
      <c r="AO38" s="6" t="s">
        <v>9</v>
      </c>
      <c r="AP38" s="3"/>
      <c r="AR38" s="6"/>
      <c r="AS38" s="4"/>
      <c r="AT38" s="6"/>
      <c r="AU38" s="6" t="s">
        <v>9</v>
      </c>
      <c r="AV38" s="3"/>
      <c r="AX38" s="6"/>
      <c r="AY38" s="4"/>
      <c r="AZ38" s="6"/>
      <c r="BA38" s="6" t="s">
        <v>9</v>
      </c>
      <c r="BB38" s="3"/>
      <c r="BD38" s="6"/>
      <c r="BE38" s="4"/>
      <c r="BF38" s="6"/>
      <c r="BG38" s="6" t="s">
        <v>9</v>
      </c>
      <c r="BH38" s="3"/>
      <c r="BJ38" s="6"/>
      <c r="BK38" s="4"/>
      <c r="BL38" s="6"/>
      <c r="BM38" s="6" t="s">
        <v>9</v>
      </c>
      <c r="BN38" s="3"/>
    </row>
    <row r="39" spans="2:66" x14ac:dyDescent="0.25">
      <c r="B39" s="6" t="s">
        <v>7</v>
      </c>
      <c r="C39" s="16">
        <f>+C37+F37</f>
        <v>0</v>
      </c>
      <c r="D39" s="6"/>
      <c r="E39" s="6" t="s">
        <v>8</v>
      </c>
      <c r="F39" s="16">
        <f>+C37-F38</f>
        <v>0</v>
      </c>
      <c r="H39" s="6" t="s">
        <v>7</v>
      </c>
      <c r="I39" s="16">
        <f>+I37+L37</f>
        <v>0</v>
      </c>
      <c r="J39" s="6"/>
      <c r="K39" s="6" t="s">
        <v>8</v>
      </c>
      <c r="L39" s="16">
        <f>+I37-L38</f>
        <v>0</v>
      </c>
      <c r="N39" s="6" t="s">
        <v>7</v>
      </c>
      <c r="O39" s="16">
        <f>+O37+R37</f>
        <v>0</v>
      </c>
      <c r="P39" s="6"/>
      <c r="Q39" s="6" t="s">
        <v>8</v>
      </c>
      <c r="R39" s="16">
        <f>+O37-R38</f>
        <v>0</v>
      </c>
      <c r="T39" s="6" t="s">
        <v>7</v>
      </c>
      <c r="U39" s="16">
        <f>+U37+X37</f>
        <v>0</v>
      </c>
      <c r="V39" s="6"/>
      <c r="W39" s="6" t="s">
        <v>8</v>
      </c>
      <c r="X39" s="16">
        <f>+U37-X38</f>
        <v>0</v>
      </c>
      <c r="Z39" s="6" t="s">
        <v>7</v>
      </c>
      <c r="AA39" s="16">
        <f>+AA37+AD37</f>
        <v>0</v>
      </c>
      <c r="AB39" s="6"/>
      <c r="AC39" s="6" t="s">
        <v>8</v>
      </c>
      <c r="AD39" s="16">
        <f>+AA37-AD38</f>
        <v>0</v>
      </c>
      <c r="AF39" s="6" t="s">
        <v>7</v>
      </c>
      <c r="AG39" s="16">
        <f>+AG37+AJ37</f>
        <v>0</v>
      </c>
      <c r="AH39" s="6"/>
      <c r="AI39" s="6" t="s">
        <v>8</v>
      </c>
      <c r="AJ39" s="16">
        <f>+AG37-AJ38</f>
        <v>0</v>
      </c>
      <c r="AL39" s="6" t="s">
        <v>7</v>
      </c>
      <c r="AM39" s="16">
        <f>+AM37+AP37</f>
        <v>0</v>
      </c>
      <c r="AN39" s="6"/>
      <c r="AO39" s="6" t="s">
        <v>8</v>
      </c>
      <c r="AP39" s="16">
        <f>+AM37-AP38</f>
        <v>0</v>
      </c>
      <c r="AR39" s="6" t="s">
        <v>7</v>
      </c>
      <c r="AS39" s="16">
        <f>+AS37+AV37</f>
        <v>0</v>
      </c>
      <c r="AT39" s="6"/>
      <c r="AU39" s="6" t="s">
        <v>8</v>
      </c>
      <c r="AV39" s="16">
        <f>+AS37-AV38</f>
        <v>0</v>
      </c>
      <c r="AX39" s="6" t="s">
        <v>7</v>
      </c>
      <c r="AY39" s="16">
        <f>+AY37+BB37</f>
        <v>0</v>
      </c>
      <c r="AZ39" s="6"/>
      <c r="BA39" s="6" t="s">
        <v>8</v>
      </c>
      <c r="BB39" s="16">
        <f>+AY37-BB38</f>
        <v>0</v>
      </c>
      <c r="BD39" s="6" t="s">
        <v>7</v>
      </c>
      <c r="BE39" s="16">
        <f>+BE37+BH37</f>
        <v>0</v>
      </c>
      <c r="BF39" s="6"/>
      <c r="BG39" s="6" t="s">
        <v>8</v>
      </c>
      <c r="BH39" s="16">
        <f>+BE37-BH38</f>
        <v>0</v>
      </c>
      <c r="BJ39" s="6" t="s">
        <v>7</v>
      </c>
      <c r="BK39" s="16">
        <f>+BK37+BN37</f>
        <v>0</v>
      </c>
      <c r="BL39" s="6"/>
      <c r="BM39" s="6" t="s">
        <v>8</v>
      </c>
      <c r="BN39" s="16">
        <f>+BK37-BN38</f>
        <v>0</v>
      </c>
    </row>
    <row r="42" spans="2:66" x14ac:dyDescent="0.25">
      <c r="B42" s="9" t="s">
        <v>12</v>
      </c>
      <c r="C42" s="12">
        <f>+C37+I37+O37+U37+AA37+AG37+AM37+AS37+AY37+BE37+BK37</f>
        <v>0</v>
      </c>
    </row>
    <row r="43" spans="2:66" x14ac:dyDescent="0.25">
      <c r="B43" s="9" t="s">
        <v>13</v>
      </c>
      <c r="C43" s="12">
        <f>+F37+L37+R37+X37+AD37+AJ37+AP37+AV37+BB37+BH37+BN37</f>
        <v>0</v>
      </c>
    </row>
    <row r="44" spans="2:66" x14ac:dyDescent="0.25">
      <c r="B44" s="9" t="s">
        <v>14</v>
      </c>
      <c r="C44" s="12">
        <f>SUM(C42:C43)</f>
        <v>0</v>
      </c>
    </row>
    <row r="45" spans="2:66" x14ac:dyDescent="0.25">
      <c r="C45" s="4"/>
    </row>
    <row r="46" spans="2:66" x14ac:dyDescent="0.25">
      <c r="B46" s="9" t="s">
        <v>15</v>
      </c>
      <c r="C46" s="12">
        <f>+F39+L39+R39+X39+AD39+AJ39+AP39+AV39+BB39+BH39+BN39</f>
        <v>0</v>
      </c>
    </row>
    <row r="47" spans="2:66" x14ac:dyDescent="0.25">
      <c r="G47">
        <v>157407</v>
      </c>
      <c r="H47">
        <v>29907</v>
      </c>
    </row>
    <row r="48" spans="2:66" x14ac:dyDescent="0.25">
      <c r="G48">
        <v>157407</v>
      </c>
      <c r="H48">
        <v>29907</v>
      </c>
    </row>
    <row r="49" spans="7:8" x14ac:dyDescent="0.25">
      <c r="G49">
        <v>998178</v>
      </c>
      <c r="H49">
        <v>189654</v>
      </c>
    </row>
    <row r="50" spans="7:8" x14ac:dyDescent="0.25">
      <c r="G50">
        <v>767356</v>
      </c>
      <c r="H50">
        <v>145798</v>
      </c>
    </row>
    <row r="51" spans="7:8" x14ac:dyDescent="0.25">
      <c r="G51">
        <v>767356</v>
      </c>
      <c r="H51">
        <v>145798</v>
      </c>
    </row>
    <row r="52" spans="7:8" x14ac:dyDescent="0.25">
      <c r="G52">
        <v>259204</v>
      </c>
      <c r="H52">
        <v>49249</v>
      </c>
    </row>
    <row r="53" spans="7:8" x14ac:dyDescent="0.25">
      <c r="G53">
        <v>500055</v>
      </c>
      <c r="H53">
        <v>92010</v>
      </c>
    </row>
    <row r="54" spans="7:8" x14ac:dyDescent="0.25">
      <c r="G54">
        <v>208284</v>
      </c>
      <c r="H54">
        <v>39574</v>
      </c>
    </row>
    <row r="56" spans="7:8" x14ac:dyDescent="0.25">
      <c r="G56">
        <f>SUM(G47:G55)</f>
        <v>3815247</v>
      </c>
      <c r="H56">
        <f>SUM(H47:H55)</f>
        <v>721897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1"/>
  <sheetViews>
    <sheetView workbookViewId="0">
      <selection activeCell="H3" sqref="H3:H9"/>
    </sheetView>
  </sheetViews>
  <sheetFormatPr baseColWidth="10" defaultRowHeight="15" x14ac:dyDescent="0.25"/>
  <cols>
    <col min="2" max="2" width="15.5703125" bestFit="1" customWidth="1"/>
    <col min="3" max="3" width="13" bestFit="1" customWidth="1"/>
    <col min="4" max="4" width="12" bestFit="1" customWidth="1"/>
    <col min="5" max="5" width="16.42578125" customWidth="1"/>
    <col min="6" max="6" width="18.5703125" customWidth="1"/>
    <col min="7" max="8" width="12" bestFit="1" customWidth="1"/>
    <col min="9" max="9" width="6.85546875" customWidth="1"/>
    <col min="10" max="10" width="16" customWidth="1"/>
  </cols>
  <sheetData>
    <row r="2" spans="2:10" x14ac:dyDescent="0.25">
      <c r="B2" s="20" t="s">
        <v>21</v>
      </c>
      <c r="C2" s="20" t="s">
        <v>17</v>
      </c>
      <c r="D2" s="20" t="s">
        <v>19</v>
      </c>
      <c r="E2" s="20" t="s">
        <v>6</v>
      </c>
      <c r="F2" s="20" t="s">
        <v>18</v>
      </c>
      <c r="G2" s="20" t="s">
        <v>6</v>
      </c>
      <c r="H2" s="20" t="s">
        <v>20</v>
      </c>
      <c r="J2" s="20" t="s">
        <v>22</v>
      </c>
    </row>
    <row r="3" spans="2:10" x14ac:dyDescent="0.25">
      <c r="B3" s="1"/>
      <c r="C3" s="3"/>
      <c r="D3" s="3"/>
      <c r="E3" s="12">
        <f>+(C3)*19/100</f>
        <v>0</v>
      </c>
      <c r="F3" s="3"/>
      <c r="G3" s="12">
        <f>+F3*19/100</f>
        <v>0</v>
      </c>
      <c r="H3" s="3"/>
      <c r="I3" s="19"/>
      <c r="J3" s="18">
        <f>+C3+D3+E3+F3+G3-H3</f>
        <v>0</v>
      </c>
    </row>
    <row r="4" spans="2:10" x14ac:dyDescent="0.25">
      <c r="B4" s="1"/>
      <c r="C4" s="3"/>
      <c r="D4" s="3"/>
      <c r="E4" s="12">
        <f t="shared" ref="E4:E22" si="0">+(C4)*19/100</f>
        <v>0</v>
      </c>
      <c r="F4" s="3"/>
      <c r="G4" s="12">
        <f t="shared" ref="G4:G22" si="1">+F4*19/100</f>
        <v>0</v>
      </c>
      <c r="H4" s="3"/>
      <c r="I4" s="19"/>
      <c r="J4" s="18">
        <f t="shared" ref="J4:J22" si="2">+C4+D4+E4+F4+G4-H4</f>
        <v>0</v>
      </c>
    </row>
    <row r="5" spans="2:10" x14ac:dyDescent="0.25">
      <c r="B5" s="1"/>
      <c r="C5" s="3"/>
      <c r="D5" s="3"/>
      <c r="E5" s="12">
        <f t="shared" si="0"/>
        <v>0</v>
      </c>
      <c r="F5" s="3"/>
      <c r="G5" s="12">
        <f t="shared" si="1"/>
        <v>0</v>
      </c>
      <c r="H5" s="3"/>
      <c r="I5" s="19"/>
      <c r="J5" s="18">
        <f t="shared" si="2"/>
        <v>0</v>
      </c>
    </row>
    <row r="6" spans="2:10" x14ac:dyDescent="0.25">
      <c r="B6" s="1"/>
      <c r="C6" s="3"/>
      <c r="D6" s="3"/>
      <c r="E6" s="12">
        <f t="shared" si="0"/>
        <v>0</v>
      </c>
      <c r="F6" s="3"/>
      <c r="G6" s="12">
        <f t="shared" si="1"/>
        <v>0</v>
      </c>
      <c r="H6" s="3"/>
      <c r="I6" s="19"/>
      <c r="J6" s="18">
        <f t="shared" si="2"/>
        <v>0</v>
      </c>
    </row>
    <row r="7" spans="2:10" x14ac:dyDescent="0.25">
      <c r="B7" s="1"/>
      <c r="C7" s="3"/>
      <c r="D7" s="3"/>
      <c r="E7" s="12">
        <f t="shared" si="0"/>
        <v>0</v>
      </c>
      <c r="F7" s="3"/>
      <c r="G7" s="12">
        <f t="shared" si="1"/>
        <v>0</v>
      </c>
      <c r="H7" s="3"/>
      <c r="I7" s="19"/>
      <c r="J7" s="18">
        <f t="shared" si="2"/>
        <v>0</v>
      </c>
    </row>
    <row r="8" spans="2:10" x14ac:dyDescent="0.25">
      <c r="B8" s="1"/>
      <c r="C8" s="3"/>
      <c r="D8" s="3"/>
      <c r="E8" s="12">
        <f t="shared" si="0"/>
        <v>0</v>
      </c>
      <c r="F8" s="3"/>
      <c r="G8" s="12">
        <f t="shared" si="1"/>
        <v>0</v>
      </c>
      <c r="H8" s="3"/>
      <c r="I8" s="19"/>
      <c r="J8" s="18">
        <f t="shared" si="2"/>
        <v>0</v>
      </c>
    </row>
    <row r="9" spans="2:10" x14ac:dyDescent="0.25">
      <c r="B9" s="1"/>
      <c r="C9" s="3"/>
      <c r="D9" s="3"/>
      <c r="E9" s="12">
        <f t="shared" si="0"/>
        <v>0</v>
      </c>
      <c r="F9" s="3"/>
      <c r="G9" s="12">
        <f t="shared" si="1"/>
        <v>0</v>
      </c>
      <c r="H9" s="3"/>
      <c r="I9" s="19"/>
      <c r="J9" s="18">
        <f t="shared" si="2"/>
        <v>0</v>
      </c>
    </row>
    <row r="10" spans="2:10" x14ac:dyDescent="0.25">
      <c r="B10" s="1"/>
      <c r="C10" s="3"/>
      <c r="D10" s="3"/>
      <c r="E10" s="12">
        <f t="shared" si="0"/>
        <v>0</v>
      </c>
      <c r="F10" s="3"/>
      <c r="G10" s="12">
        <f t="shared" si="1"/>
        <v>0</v>
      </c>
      <c r="H10" s="3"/>
      <c r="I10" s="19"/>
      <c r="J10" s="18">
        <f t="shared" si="2"/>
        <v>0</v>
      </c>
    </row>
    <row r="11" spans="2:10" x14ac:dyDescent="0.25">
      <c r="B11" s="1"/>
      <c r="C11" s="3"/>
      <c r="D11" s="3"/>
      <c r="E11" s="12">
        <f t="shared" si="0"/>
        <v>0</v>
      </c>
      <c r="F11" s="3"/>
      <c r="G11" s="12">
        <f t="shared" si="1"/>
        <v>0</v>
      </c>
      <c r="H11" s="3"/>
      <c r="I11" s="19"/>
      <c r="J11" s="18">
        <f t="shared" si="2"/>
        <v>0</v>
      </c>
    </row>
    <row r="12" spans="2:10" x14ac:dyDescent="0.25">
      <c r="B12" s="1"/>
      <c r="C12" s="3"/>
      <c r="D12" s="3"/>
      <c r="E12" s="12">
        <f t="shared" si="0"/>
        <v>0</v>
      </c>
      <c r="F12" s="3"/>
      <c r="G12" s="12">
        <f t="shared" si="1"/>
        <v>0</v>
      </c>
      <c r="H12" s="3"/>
      <c r="I12" s="19"/>
      <c r="J12" s="18">
        <f t="shared" si="2"/>
        <v>0</v>
      </c>
    </row>
    <row r="13" spans="2:10" x14ac:dyDescent="0.25">
      <c r="B13" s="1"/>
      <c r="C13" s="3"/>
      <c r="D13" s="3"/>
      <c r="E13" s="12">
        <f t="shared" si="0"/>
        <v>0</v>
      </c>
      <c r="F13" s="3"/>
      <c r="G13" s="12">
        <f t="shared" si="1"/>
        <v>0</v>
      </c>
      <c r="H13" s="3"/>
      <c r="I13" s="19"/>
      <c r="J13" s="18">
        <f t="shared" si="2"/>
        <v>0</v>
      </c>
    </row>
    <row r="14" spans="2:10" x14ac:dyDescent="0.25">
      <c r="B14" s="1"/>
      <c r="C14" s="3"/>
      <c r="D14" s="3"/>
      <c r="E14" s="12">
        <f t="shared" si="0"/>
        <v>0</v>
      </c>
      <c r="F14" s="3"/>
      <c r="G14" s="12">
        <f t="shared" si="1"/>
        <v>0</v>
      </c>
      <c r="H14" s="3"/>
      <c r="I14" s="19"/>
      <c r="J14" s="18">
        <f t="shared" si="2"/>
        <v>0</v>
      </c>
    </row>
    <row r="15" spans="2:10" x14ac:dyDescent="0.25">
      <c r="B15" s="1"/>
      <c r="C15" s="3"/>
      <c r="D15" s="3"/>
      <c r="E15" s="12">
        <f t="shared" si="0"/>
        <v>0</v>
      </c>
      <c r="F15" s="3"/>
      <c r="G15" s="12">
        <f t="shared" si="1"/>
        <v>0</v>
      </c>
      <c r="H15" s="3"/>
      <c r="I15" s="19"/>
      <c r="J15" s="18">
        <f t="shared" si="2"/>
        <v>0</v>
      </c>
    </row>
    <row r="16" spans="2:10" x14ac:dyDescent="0.25">
      <c r="B16" s="1"/>
      <c r="C16" s="3"/>
      <c r="D16" s="3"/>
      <c r="E16" s="12">
        <f t="shared" si="0"/>
        <v>0</v>
      </c>
      <c r="F16" s="3"/>
      <c r="G16" s="12">
        <f t="shared" si="1"/>
        <v>0</v>
      </c>
      <c r="H16" s="3"/>
      <c r="I16" s="19"/>
      <c r="J16" s="18">
        <f t="shared" si="2"/>
        <v>0</v>
      </c>
    </row>
    <row r="17" spans="2:10" x14ac:dyDescent="0.25">
      <c r="B17" s="1"/>
      <c r="C17" s="3"/>
      <c r="D17" s="3"/>
      <c r="E17" s="12">
        <f t="shared" si="0"/>
        <v>0</v>
      </c>
      <c r="F17" s="3"/>
      <c r="G17" s="12">
        <f t="shared" si="1"/>
        <v>0</v>
      </c>
      <c r="H17" s="3"/>
      <c r="I17" s="19"/>
      <c r="J17" s="18">
        <f t="shared" si="2"/>
        <v>0</v>
      </c>
    </row>
    <row r="18" spans="2:10" x14ac:dyDescent="0.25">
      <c r="B18" s="1"/>
      <c r="C18" s="3"/>
      <c r="D18" s="3"/>
      <c r="E18" s="12">
        <f t="shared" si="0"/>
        <v>0</v>
      </c>
      <c r="F18" s="3"/>
      <c r="G18" s="12">
        <f t="shared" si="1"/>
        <v>0</v>
      </c>
      <c r="H18" s="3"/>
      <c r="I18" s="19"/>
      <c r="J18" s="18">
        <f t="shared" si="2"/>
        <v>0</v>
      </c>
    </row>
    <row r="19" spans="2:10" x14ac:dyDescent="0.25">
      <c r="B19" s="1"/>
      <c r="C19" s="3"/>
      <c r="D19" s="3"/>
      <c r="E19" s="12">
        <f t="shared" si="0"/>
        <v>0</v>
      </c>
      <c r="F19" s="3"/>
      <c r="G19" s="12">
        <f t="shared" si="1"/>
        <v>0</v>
      </c>
      <c r="H19" s="3"/>
      <c r="I19" s="19"/>
      <c r="J19" s="18">
        <f t="shared" si="2"/>
        <v>0</v>
      </c>
    </row>
    <row r="20" spans="2:10" x14ac:dyDescent="0.25">
      <c r="B20" s="1"/>
      <c r="C20" s="3"/>
      <c r="D20" s="3"/>
      <c r="E20" s="12">
        <f t="shared" si="0"/>
        <v>0</v>
      </c>
      <c r="F20" s="3"/>
      <c r="G20" s="12">
        <f t="shared" si="1"/>
        <v>0</v>
      </c>
      <c r="H20" s="3"/>
      <c r="I20" s="19"/>
      <c r="J20" s="18">
        <f t="shared" si="2"/>
        <v>0</v>
      </c>
    </row>
    <row r="21" spans="2:10" x14ac:dyDescent="0.25">
      <c r="B21" s="1"/>
      <c r="C21" s="3"/>
      <c r="D21" s="3"/>
      <c r="E21" s="12">
        <f t="shared" si="0"/>
        <v>0</v>
      </c>
      <c r="F21" s="3"/>
      <c r="G21" s="12">
        <f t="shared" si="1"/>
        <v>0</v>
      </c>
      <c r="H21" s="3"/>
      <c r="I21" s="19"/>
      <c r="J21" s="18">
        <f t="shared" si="2"/>
        <v>0</v>
      </c>
    </row>
    <row r="22" spans="2:10" x14ac:dyDescent="0.25">
      <c r="B22" s="1"/>
      <c r="C22" s="3"/>
      <c r="D22" s="3"/>
      <c r="E22" s="12">
        <f t="shared" si="0"/>
        <v>0</v>
      </c>
      <c r="F22" s="3"/>
      <c r="G22" s="12">
        <f t="shared" si="1"/>
        <v>0</v>
      </c>
      <c r="H22" s="3"/>
      <c r="I22" s="19"/>
      <c r="J22" s="18">
        <f t="shared" si="2"/>
        <v>0</v>
      </c>
    </row>
    <row r="24" spans="2:10" x14ac:dyDescent="0.25">
      <c r="B24" s="9" t="s">
        <v>5</v>
      </c>
      <c r="C24" s="21">
        <f t="shared" ref="C24:H24" si="3">SUM(C3:C22)</f>
        <v>0</v>
      </c>
      <c r="D24" s="21">
        <f t="shared" si="3"/>
        <v>0</v>
      </c>
      <c r="E24" s="18">
        <f t="shared" si="3"/>
        <v>0</v>
      </c>
      <c r="F24" s="21">
        <f t="shared" si="3"/>
        <v>0</v>
      </c>
      <c r="G24" s="18">
        <f t="shared" si="3"/>
        <v>0</v>
      </c>
      <c r="H24" s="21">
        <f t="shared" si="3"/>
        <v>0</v>
      </c>
      <c r="J24" s="18">
        <f>SUM(J3:J23)</f>
        <v>0</v>
      </c>
    </row>
    <row r="27" spans="2:10" x14ac:dyDescent="0.25">
      <c r="E27" s="9" t="s">
        <v>2</v>
      </c>
      <c r="F27" s="18">
        <f>+C24+D24+F24-H24</f>
        <v>0</v>
      </c>
    </row>
    <row r="28" spans="2:10" x14ac:dyDescent="0.25">
      <c r="E28" s="9" t="s">
        <v>23</v>
      </c>
      <c r="F28" s="18">
        <f>+E24+G24</f>
        <v>0</v>
      </c>
    </row>
    <row r="29" spans="2:10" x14ac:dyDescent="0.25">
      <c r="E29" s="9"/>
    </row>
    <row r="30" spans="2:10" x14ac:dyDescent="0.25">
      <c r="E30" s="9" t="s">
        <v>24</v>
      </c>
      <c r="F30" s="18">
        <f>+G24</f>
        <v>0</v>
      </c>
    </row>
    <row r="31" spans="2:10" x14ac:dyDescent="0.25">
      <c r="E31" s="9" t="s">
        <v>25</v>
      </c>
      <c r="F31" s="18">
        <f>+F24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Facturas + IVA</vt:lpstr>
      <vt:lpstr>Facturas IVA Inlcuido </vt:lpstr>
      <vt:lpstr>Subatours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Claudia Jimena Garavito Echeverri</cp:lastModifiedBy>
  <dcterms:created xsi:type="dcterms:W3CDTF">2018-10-30T19:27:54Z</dcterms:created>
  <dcterms:modified xsi:type="dcterms:W3CDTF">2020-06-17T22:00:03Z</dcterms:modified>
</cp:coreProperties>
</file>