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EMORIA A 15-09-2022\LINA\LICITACION\MUNICIPIO DE MEDELLIN\2025\LICITACION SECRETARIA DE SEGURIDAD\SERVICIOS\FACTURA 4\"/>
    </mc:Choice>
  </mc:AlternateContent>
  <xr:revisionPtr revIDLastSave="0" documentId="13_ncr:1_{273E71D9-2F76-439B-9734-22C1E09FFB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Hoja1!$A$3:$T$39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" l="1"/>
  <c r="K10" i="1" l="1"/>
  <c r="K9" i="1"/>
  <c r="L9" i="1" s="1"/>
  <c r="O8" i="1"/>
  <c r="P8" i="1" s="1"/>
  <c r="K8" i="1"/>
  <c r="K7" i="1"/>
  <c r="K6" i="1"/>
  <c r="L6" i="1" s="1"/>
  <c r="K5" i="1"/>
  <c r="K4" i="1"/>
  <c r="L4" i="1" s="1"/>
  <c r="N39" i="1" l="1"/>
  <c r="M39" i="1"/>
  <c r="O38" i="1"/>
  <c r="P38" i="1" s="1"/>
  <c r="O37" i="1"/>
  <c r="P37" i="1" s="1"/>
  <c r="O36" i="1"/>
  <c r="P36" i="1" s="1"/>
  <c r="K38" i="1"/>
  <c r="L38" i="1" s="1"/>
  <c r="K37" i="1"/>
  <c r="L37" i="1" s="1"/>
  <c r="K36" i="1"/>
  <c r="L36" i="1" s="1"/>
  <c r="O35" i="1"/>
  <c r="P35" i="1" s="1"/>
  <c r="O34" i="1"/>
  <c r="P34" i="1" s="1"/>
  <c r="K35" i="1"/>
  <c r="L35" i="1" s="1"/>
  <c r="K34" i="1"/>
  <c r="L34" i="1" s="1"/>
  <c r="O33" i="1"/>
  <c r="P33" i="1" s="1"/>
  <c r="O32" i="1"/>
  <c r="P32" i="1" s="1"/>
  <c r="O13" i="1"/>
  <c r="P13" i="1" s="1"/>
  <c r="O12" i="1"/>
  <c r="P12" i="1" s="1"/>
  <c r="O7" i="1"/>
  <c r="P7" i="1" s="1"/>
  <c r="O5" i="1"/>
  <c r="P5" i="1" s="1"/>
  <c r="O30" i="1"/>
  <c r="P30" i="1" s="1"/>
  <c r="O31" i="1"/>
  <c r="P31" i="1" s="1"/>
  <c r="O27" i="1"/>
  <c r="P27" i="1" s="1"/>
  <c r="O28" i="1"/>
  <c r="P28" i="1" s="1"/>
  <c r="O29" i="1"/>
  <c r="P29" i="1" s="1"/>
  <c r="O24" i="1"/>
  <c r="P24" i="1" s="1"/>
  <c r="O25" i="1"/>
  <c r="P25" i="1" s="1"/>
  <c r="O26" i="1"/>
  <c r="P26" i="1" s="1"/>
  <c r="O21" i="1"/>
  <c r="P21" i="1" s="1"/>
  <c r="O22" i="1"/>
  <c r="P22" i="1" s="1"/>
  <c r="O23" i="1"/>
  <c r="P2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Q36" i="1" l="1"/>
  <c r="Q37" i="1"/>
  <c r="Q38" i="1"/>
  <c r="Q34" i="1"/>
  <c r="Q35" i="1"/>
  <c r="K33" i="1"/>
  <c r="L33" i="1" s="1"/>
  <c r="Q33" i="1" s="1"/>
  <c r="K32" i="1"/>
  <c r="K31" i="1"/>
  <c r="L31" i="1" s="1"/>
  <c r="Q31" i="1" s="1"/>
  <c r="K30" i="1"/>
  <c r="L30" i="1" s="1"/>
  <c r="Q30" i="1" s="1"/>
  <c r="K29" i="1"/>
  <c r="L29" i="1" s="1"/>
  <c r="Q29" i="1" s="1"/>
  <c r="K28" i="1"/>
  <c r="L28" i="1" s="1"/>
  <c r="Q28" i="1" s="1"/>
  <c r="K27" i="1"/>
  <c r="L27" i="1" s="1"/>
  <c r="Q27" i="1" s="1"/>
  <c r="K26" i="1"/>
  <c r="L26" i="1" s="1"/>
  <c r="Q26" i="1" s="1"/>
  <c r="K25" i="1"/>
  <c r="L25" i="1" s="1"/>
  <c r="Q25" i="1" s="1"/>
  <c r="K24" i="1"/>
  <c r="L24" i="1" s="1"/>
  <c r="Q24" i="1" s="1"/>
  <c r="K23" i="1"/>
  <c r="L23" i="1" s="1"/>
  <c r="Q23" i="1" s="1"/>
  <c r="K22" i="1"/>
  <c r="L22" i="1" s="1"/>
  <c r="Q22" i="1" s="1"/>
  <c r="K21" i="1"/>
  <c r="L21" i="1" s="1"/>
  <c r="Q21" i="1" s="1"/>
  <c r="K20" i="1"/>
  <c r="L20" i="1" s="1"/>
  <c r="Q20" i="1" s="1"/>
  <c r="K19" i="1"/>
  <c r="L19" i="1" s="1"/>
  <c r="Q19" i="1" s="1"/>
  <c r="K18" i="1"/>
  <c r="L18" i="1" s="1"/>
  <c r="Q18" i="1" s="1"/>
  <c r="K17" i="1"/>
  <c r="L17" i="1" s="1"/>
  <c r="Q17" i="1" s="1"/>
  <c r="K16" i="1"/>
  <c r="L16" i="1" s="1"/>
  <c r="Q16" i="1" s="1"/>
  <c r="K15" i="1"/>
  <c r="L15" i="1" s="1"/>
  <c r="Q15" i="1" s="1"/>
  <c r="K14" i="1"/>
  <c r="K13" i="1"/>
  <c r="L13" i="1" s="1"/>
  <c r="Q13" i="1" s="1"/>
  <c r="K12" i="1"/>
  <c r="L12" i="1" s="1"/>
  <c r="Q12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L7" i="1"/>
  <c r="Q7" i="1" s="1"/>
  <c r="L5" i="1"/>
  <c r="Q5" i="1" s="1"/>
  <c r="J8" i="1"/>
  <c r="O11" i="1"/>
  <c r="O10" i="1"/>
  <c r="P10" i="1" s="1"/>
  <c r="K11" i="1"/>
  <c r="L11" i="1" s="1"/>
  <c r="L10" i="1"/>
  <c r="L32" i="1" l="1"/>
  <c r="Q32" i="1" s="1"/>
  <c r="L14" i="1"/>
  <c r="Q14" i="1" s="1"/>
  <c r="Q10" i="1"/>
  <c r="M42" i="1" s="1"/>
  <c r="P11" i="1"/>
  <c r="M43" i="1" l="1"/>
  <c r="Q11" i="1"/>
  <c r="L8" i="1" l="1"/>
  <c r="Q8" i="1" l="1"/>
  <c r="O6" i="1"/>
  <c r="P6" i="1" s="1"/>
  <c r="Q6" i="1" l="1"/>
  <c r="O9" i="1"/>
  <c r="P9" i="1" s="1"/>
  <c r="K39" i="1" l="1"/>
  <c r="Q9" i="1"/>
  <c r="O4" i="1"/>
  <c r="O39" i="1" s="1"/>
  <c r="L39" i="1" l="1"/>
  <c r="P4" i="1"/>
  <c r="P39" i="1" l="1"/>
  <c r="Q4" i="1"/>
  <c r="Q39" i="1" s="1"/>
  <c r="M44" i="1"/>
  <c r="G42" i="1" l="1"/>
  <c r="G48" i="1" s="1"/>
  <c r="G43" i="1" l="1"/>
  <c r="G44" i="1" s="1"/>
  <c r="G49" i="1"/>
  <c r="G50" i="1"/>
</calcChain>
</file>

<file path=xl/sharedStrings.xml><?xml version="1.0" encoding="utf-8"?>
<sst xmlns="http://schemas.openxmlformats.org/spreadsheetml/2006/main" count="241" uniqueCount="80">
  <si>
    <t>Nº</t>
  </si>
  <si>
    <t>FECHA Y HORA MONTAJE</t>
  </si>
  <si>
    <t>FECHA EVENTO</t>
  </si>
  <si>
    <t>FECHA Y HORA DESMONTAJE</t>
  </si>
  <si>
    <t>DIAS DE SERVICIO MATERIAL</t>
  </si>
  <si>
    <t>CLIENTE</t>
  </si>
  <si>
    <t>EVENTO</t>
  </si>
  <si>
    <t>LUGAR</t>
  </si>
  <si>
    <t>ELEMENTO</t>
  </si>
  <si>
    <t>VALLA</t>
  </si>
  <si>
    <t>VALOR  VALLA SEGÚN RANGO</t>
  </si>
  <si>
    <t>VALOR  MALLA SEGÚN RANGO</t>
  </si>
  <si>
    <t>SECRETARIA DE SEGURIDAD</t>
  </si>
  <si>
    <t xml:space="preserve">MALLA </t>
  </si>
  <si>
    <t>TOTAL VALLAS</t>
  </si>
  <si>
    <t>TOTAL MALLAS</t>
  </si>
  <si>
    <t xml:space="preserve">TOTAL </t>
  </si>
  <si>
    <t>SUBTOTAL</t>
  </si>
  <si>
    <t>IVA</t>
  </si>
  <si>
    <t>TOTAL</t>
  </si>
  <si>
    <t xml:space="preserve">SECRETARIA DE SEGURIDAD </t>
  </si>
  <si>
    <t>SUBTOTAL EVENTOS</t>
  </si>
  <si>
    <t>01-10-2025 - 07:00</t>
  </si>
  <si>
    <t>01-02-10-2025 - 08:00 - 20:00</t>
  </si>
  <si>
    <t>03-10-2025 - 19:00</t>
  </si>
  <si>
    <t>SEGURIDAD INSTALACIONES</t>
  </si>
  <si>
    <t>SAN FERNANDO PLAZA</t>
  </si>
  <si>
    <t>01-10-2025 - 21:00</t>
  </si>
  <si>
    <t>02-10-2025 - 08:00 - 20:00</t>
  </si>
  <si>
    <t>02-10-2025 - 08:00 - 14:00</t>
  </si>
  <si>
    <t>02-10-2025 - 18:00</t>
  </si>
  <si>
    <t>MARCHA POR LOS DERECHOS DE NUESTROS PUEBLOS</t>
  </si>
  <si>
    <t>ALPUJARRA</t>
  </si>
  <si>
    <t>07-10-2025 - 07;30</t>
  </si>
  <si>
    <t>07-10-2025 - 08:00 - 20:00</t>
  </si>
  <si>
    <t>07-10-2025 - 19:00</t>
  </si>
  <si>
    <t>MARCHA PROPALESTINA</t>
  </si>
  <si>
    <t>CAI POBLADO</t>
  </si>
  <si>
    <t>ESTACION METRO POBLADO</t>
  </si>
  <si>
    <t>STARBUR CENTRO COMERCIAL ONE PLAZA AVENIDA EL POBLADO</t>
  </si>
  <si>
    <t>STARBUR CENTRO COMERCIAL MILLA DE ORO AVENIDA EL POBLADO</t>
  </si>
  <si>
    <t>09-10-2025 - 20:00</t>
  </si>
  <si>
    <t>10-10-2025 - 08:00 - 20:00</t>
  </si>
  <si>
    <t>10-10-2025 - 19:00</t>
  </si>
  <si>
    <t>MARCHA</t>
  </si>
  <si>
    <t>ALPUJARRA EXTERIOR EN TRENZA</t>
  </si>
  <si>
    <t>COMANDO ORIENTAL</t>
  </si>
  <si>
    <t>MOVIL</t>
  </si>
  <si>
    <t>CAI MINORISTA</t>
  </si>
  <si>
    <t>METRO PLUS UNIVERSIDAD</t>
  </si>
  <si>
    <t>METROPLUS HOSPITAL</t>
  </si>
  <si>
    <t>METROPLUS MINORISTA</t>
  </si>
  <si>
    <t>METROPLUS CISNEROS</t>
  </si>
  <si>
    <t>METROPLUS PLAZA MAYOR</t>
  </si>
  <si>
    <t>METROPLUS PLAYA</t>
  </si>
  <si>
    <t>METROPLUS SAN JOSE</t>
  </si>
  <si>
    <t>MACKDONALS OVIEDO</t>
  </si>
  <si>
    <t>11-10-2025 - 22:00</t>
  </si>
  <si>
    <t>12-10-2025 - 08:00 - 20:00</t>
  </si>
  <si>
    <t>12-10-2025 - 20:00</t>
  </si>
  <si>
    <t>13-10-2025 - 20:00</t>
  </si>
  <si>
    <t>14-10-2025 - 08:00 - 20:00</t>
  </si>
  <si>
    <t>14-10-2025 - 20:00</t>
  </si>
  <si>
    <t>FRENTE AL EDIFICIO DE EPM</t>
  </si>
  <si>
    <t>POLICIA NACIONAL DE COLOMBIA</t>
  </si>
  <si>
    <t>26/10/2025 - 04:00</t>
  </si>
  <si>
    <t>26/10/2025 -07:00 - 17:00</t>
  </si>
  <si>
    <t>26/10/2025 - 17:30</t>
  </si>
  <si>
    <t>ELECCIONES</t>
  </si>
  <si>
    <t>INSTITUCION EDUCATIVA RAFAEL URIBE URIBE - CARRERA 83 # 42C - 54</t>
  </si>
  <si>
    <t xml:space="preserve">INSTITUCION EDUCATIVA CAMILO RESTREPO - CARRERA 65D # 24 - 40 </t>
  </si>
  <si>
    <t>CAI LOS COLORES</t>
  </si>
  <si>
    <t>CUARTA BRIGADA</t>
  </si>
  <si>
    <t>31-10-2025 - 08:00 - 20:00</t>
  </si>
  <si>
    <t>31-10-2025 - 23:30</t>
  </si>
  <si>
    <t>30-10-2025 - 22:00</t>
  </si>
  <si>
    <t xml:space="preserve">TRANVIA SAN JOSE </t>
  </si>
  <si>
    <t>CANT</t>
  </si>
  <si>
    <t>TOTAL CANT</t>
  </si>
  <si>
    <t>METROPLUS CATEDRAL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</si>
</sst>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/>
    <xf numFmtId="3" fontId="1" fillId="0" borderId="2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3" fontId="5" fillId="0" borderId="2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0" fontId="1" fillId="2" borderId="7" xfId="0" applyFont="1" applyFill="1" applyBorder="1" applyAlignment="1">
      <alignment horizontal="center" wrapText="1"/>
    </xf>
    <xf numFmtId="0" fontId="5" fillId="0" borderId="0" xfId="0" applyFont="1"/>
    <xf numFmtId="3" fontId="5" fillId="0" borderId="0" xfId="0" applyNumberFormat="1" applyFont="1" applyAlignment="1">
      <alignment horizontal="right"/>
    </xf>
    <xf numFmtId="3" fontId="5" fillId="0" borderId="0" xfId="0" applyNumberFormat="1" applyFont="1"/>
    <xf numFmtId="3" fontId="3" fillId="0" borderId="0" xfId="0" applyNumberFormat="1" applyFont="1" applyAlignment="1">
      <alignment horizontal="right"/>
    </xf>
    <xf numFmtId="0" fontId="7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3" fontId="7" fillId="0" borderId="0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/>
    <xf numFmtId="3" fontId="5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14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3" fontId="2" fillId="0" borderId="0" xfId="0" applyNumberFormat="1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3" fontId="2" fillId="0" borderId="0" xfId="0" applyNumberFormat="1" applyFont="1" applyFill="1"/>
    <xf numFmtId="0" fontId="1" fillId="0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/>
  </cellXfs>
  <cellStyles count="2">
    <cellStyle name="Moneda [0] 2" xfId="1" xr:uid="{34CD285B-16C4-49B7-9539-14858759209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A3"/>
    </sheetView>
  </sheetViews>
  <sheetFormatPr baseColWidth="10" defaultRowHeight="15" x14ac:dyDescent="0.25"/>
  <cols>
    <col min="1" max="1" width="5" style="5" customWidth="1"/>
    <col min="2" max="2" width="17" style="5" customWidth="1"/>
    <col min="3" max="3" width="15.5703125" style="5" customWidth="1"/>
    <col min="4" max="4" width="17.140625" style="1" customWidth="1"/>
    <col min="5" max="5" width="11.28515625" style="1" customWidth="1"/>
    <col min="6" max="6" width="17.42578125" style="1" customWidth="1"/>
    <col min="7" max="7" width="19" style="1" customWidth="1"/>
    <col min="8" max="8" width="32" style="1" customWidth="1"/>
    <col min="9" max="9" width="17.28515625" style="6" customWidth="1"/>
    <col min="10" max="10" width="11.42578125" style="1" customWidth="1"/>
    <col min="11" max="11" width="17.28515625" style="1" customWidth="1"/>
    <col min="12" max="12" width="23.85546875" style="1" customWidth="1"/>
    <col min="13" max="13" width="20" style="1" customWidth="1"/>
    <col min="14" max="14" width="13" style="1" customWidth="1"/>
    <col min="15" max="15" width="9.42578125" style="1" customWidth="1"/>
    <col min="16" max="17" width="18" style="1" customWidth="1"/>
    <col min="18" max="19" width="11.42578125" style="1"/>
    <col min="20" max="20" width="18.42578125" style="1" customWidth="1"/>
    <col min="21" max="16384" width="11.42578125" style="1"/>
  </cols>
  <sheetData>
    <row r="1" spans="1:19" ht="15" customHeight="1" x14ac:dyDescent="0.25">
      <c r="A1" s="43" t="s">
        <v>0</v>
      </c>
      <c r="B1" s="40" t="s">
        <v>1</v>
      </c>
      <c r="C1" s="40" t="s">
        <v>2</v>
      </c>
      <c r="D1" s="40" t="s">
        <v>3</v>
      </c>
      <c r="E1" s="61" t="s">
        <v>4</v>
      </c>
      <c r="F1" s="40" t="s">
        <v>5</v>
      </c>
      <c r="G1" s="40" t="s">
        <v>6</v>
      </c>
      <c r="H1" s="40" t="s">
        <v>7</v>
      </c>
      <c r="I1" s="46" t="s">
        <v>8</v>
      </c>
      <c r="J1" s="47"/>
      <c r="K1" s="47"/>
      <c r="L1" s="47"/>
      <c r="M1" s="47"/>
      <c r="N1" s="47"/>
      <c r="O1" s="47"/>
      <c r="P1" s="48"/>
      <c r="Q1" s="13"/>
    </row>
    <row r="2" spans="1:19" ht="23.25" customHeight="1" x14ac:dyDescent="0.25">
      <c r="A2" s="44"/>
      <c r="B2" s="41"/>
      <c r="C2" s="41"/>
      <c r="D2" s="41"/>
      <c r="E2" s="62"/>
      <c r="F2" s="41"/>
      <c r="G2" s="41"/>
      <c r="H2" s="41"/>
      <c r="I2" s="56" t="s">
        <v>9</v>
      </c>
      <c r="J2" s="57"/>
      <c r="K2" s="57"/>
      <c r="L2" s="58"/>
      <c r="M2" s="56" t="s">
        <v>13</v>
      </c>
      <c r="N2" s="57"/>
      <c r="O2" s="57"/>
      <c r="P2" s="58"/>
      <c r="Q2" s="37" t="s">
        <v>16</v>
      </c>
    </row>
    <row r="3" spans="1:19" ht="23.25" customHeight="1" x14ac:dyDescent="0.25">
      <c r="A3" s="45"/>
      <c r="B3" s="42"/>
      <c r="C3" s="42"/>
      <c r="D3" s="42"/>
      <c r="E3" s="63"/>
      <c r="F3" s="42"/>
      <c r="G3" s="42"/>
      <c r="H3" s="42"/>
      <c r="I3" s="9" t="s">
        <v>10</v>
      </c>
      <c r="J3" s="35" t="s">
        <v>77</v>
      </c>
      <c r="K3" s="35" t="s">
        <v>78</v>
      </c>
      <c r="L3" s="35" t="s">
        <v>14</v>
      </c>
      <c r="M3" s="9" t="s">
        <v>11</v>
      </c>
      <c r="N3" s="35" t="s">
        <v>77</v>
      </c>
      <c r="O3" s="35" t="s">
        <v>78</v>
      </c>
      <c r="P3" s="35" t="s">
        <v>15</v>
      </c>
      <c r="Q3" s="37"/>
    </row>
    <row r="4" spans="1:19" s="21" customFormat="1" ht="57.75" customHeight="1" x14ac:dyDescent="0.25">
      <c r="A4" s="60">
        <v>1</v>
      </c>
      <c r="B4" s="34" t="s">
        <v>22</v>
      </c>
      <c r="C4" s="34" t="s">
        <v>23</v>
      </c>
      <c r="D4" s="34" t="s">
        <v>24</v>
      </c>
      <c r="E4" s="19">
        <v>1</v>
      </c>
      <c r="F4" s="18" t="s">
        <v>12</v>
      </c>
      <c r="G4" s="18" t="s">
        <v>25</v>
      </c>
      <c r="H4" s="18" t="s">
        <v>26</v>
      </c>
      <c r="I4" s="20">
        <v>22369</v>
      </c>
      <c r="J4" s="18">
        <v>87</v>
      </c>
      <c r="K4" s="18">
        <f t="shared" ref="K4:K10" si="0">+J4*E4</f>
        <v>87</v>
      </c>
      <c r="L4" s="20">
        <f t="shared" ref="L4:L9" si="1">+I4*K4</f>
        <v>1946103</v>
      </c>
      <c r="M4" s="20">
        <v>0</v>
      </c>
      <c r="N4" s="18">
        <v>0</v>
      </c>
      <c r="O4" s="18">
        <f>+N4*E4</f>
        <v>0</v>
      </c>
      <c r="P4" s="20">
        <f>+M4*O4</f>
        <v>0</v>
      </c>
      <c r="Q4" s="20">
        <f>+L4+P4</f>
        <v>1946103</v>
      </c>
      <c r="S4" s="38"/>
    </row>
    <row r="5" spans="1:19" s="21" customFormat="1" ht="57.75" customHeight="1" x14ac:dyDescent="0.25">
      <c r="A5" s="60"/>
      <c r="B5" s="34" t="s">
        <v>22</v>
      </c>
      <c r="C5" s="34" t="s">
        <v>23</v>
      </c>
      <c r="D5" s="34" t="s">
        <v>24</v>
      </c>
      <c r="E5" s="19">
        <v>2</v>
      </c>
      <c r="F5" s="18" t="s">
        <v>12</v>
      </c>
      <c r="G5" s="18" t="s">
        <v>25</v>
      </c>
      <c r="H5" s="18" t="s">
        <v>26</v>
      </c>
      <c r="I5" s="20">
        <v>17920</v>
      </c>
      <c r="J5" s="18">
        <v>87</v>
      </c>
      <c r="K5" s="18">
        <f t="shared" si="0"/>
        <v>174</v>
      </c>
      <c r="L5" s="20">
        <f t="shared" si="1"/>
        <v>3118080</v>
      </c>
      <c r="M5" s="20">
        <v>0</v>
      </c>
      <c r="N5" s="18">
        <v>0</v>
      </c>
      <c r="O5" s="18">
        <f>+N5*E5</f>
        <v>0</v>
      </c>
      <c r="P5" s="20">
        <f>+M5*O5</f>
        <v>0</v>
      </c>
      <c r="Q5" s="20">
        <f>+L5+P5</f>
        <v>3118080</v>
      </c>
      <c r="S5" s="38"/>
    </row>
    <row r="6" spans="1:19" s="21" customFormat="1" ht="57.75" customHeight="1" x14ac:dyDescent="0.25">
      <c r="A6" s="60">
        <v>2</v>
      </c>
      <c r="B6" s="34" t="s">
        <v>27</v>
      </c>
      <c r="C6" s="34" t="s">
        <v>28</v>
      </c>
      <c r="D6" s="34" t="s">
        <v>24</v>
      </c>
      <c r="E6" s="19">
        <v>1</v>
      </c>
      <c r="F6" s="18" t="s">
        <v>12</v>
      </c>
      <c r="G6" s="18" t="s">
        <v>25</v>
      </c>
      <c r="H6" s="18" t="s">
        <v>26</v>
      </c>
      <c r="I6" s="20">
        <v>20452</v>
      </c>
      <c r="J6" s="18">
        <v>154</v>
      </c>
      <c r="K6" s="18">
        <f t="shared" si="0"/>
        <v>154</v>
      </c>
      <c r="L6" s="20">
        <f t="shared" si="1"/>
        <v>3149608</v>
      </c>
      <c r="M6" s="20">
        <v>0</v>
      </c>
      <c r="N6" s="18">
        <v>0</v>
      </c>
      <c r="O6" s="18">
        <f>+N6*E6</f>
        <v>0</v>
      </c>
      <c r="P6" s="20">
        <f>+M6*O6</f>
        <v>0</v>
      </c>
      <c r="Q6" s="20">
        <f>+L6+P6</f>
        <v>3149608</v>
      </c>
    </row>
    <row r="7" spans="1:19" s="21" customFormat="1" ht="57.75" customHeight="1" x14ac:dyDescent="0.25">
      <c r="A7" s="60"/>
      <c r="B7" s="34" t="s">
        <v>27</v>
      </c>
      <c r="C7" s="34" t="s">
        <v>28</v>
      </c>
      <c r="D7" s="34" t="s">
        <v>24</v>
      </c>
      <c r="E7" s="19">
        <v>1</v>
      </c>
      <c r="F7" s="18" t="s">
        <v>12</v>
      </c>
      <c r="G7" s="18" t="s">
        <v>25</v>
      </c>
      <c r="H7" s="18" t="s">
        <v>26</v>
      </c>
      <c r="I7" s="20">
        <v>17915</v>
      </c>
      <c r="J7" s="18">
        <v>154</v>
      </c>
      <c r="K7" s="18">
        <f t="shared" si="0"/>
        <v>154</v>
      </c>
      <c r="L7" s="20">
        <f t="shared" si="1"/>
        <v>2758910</v>
      </c>
      <c r="M7" s="20">
        <v>0</v>
      </c>
      <c r="N7" s="18">
        <v>0</v>
      </c>
      <c r="O7" s="18">
        <f>+N7*E7</f>
        <v>0</v>
      </c>
      <c r="P7" s="20">
        <f>+M7*O7</f>
        <v>0</v>
      </c>
      <c r="Q7" s="20">
        <f>+L7+P7</f>
        <v>2758910</v>
      </c>
    </row>
    <row r="8" spans="1:19" s="21" customFormat="1" ht="57.75" customHeight="1" x14ac:dyDescent="0.25">
      <c r="A8" s="39">
        <v>3</v>
      </c>
      <c r="B8" s="34" t="s">
        <v>27</v>
      </c>
      <c r="C8" s="34" t="s">
        <v>29</v>
      </c>
      <c r="D8" s="34" t="s">
        <v>30</v>
      </c>
      <c r="E8" s="19">
        <v>1</v>
      </c>
      <c r="F8" s="18" t="s">
        <v>12</v>
      </c>
      <c r="G8" s="18" t="s">
        <v>31</v>
      </c>
      <c r="H8" s="18" t="s">
        <v>32</v>
      </c>
      <c r="I8" s="20">
        <v>20452</v>
      </c>
      <c r="J8" s="18">
        <f>78+20+20+60</f>
        <v>178</v>
      </c>
      <c r="K8" s="18">
        <f t="shared" si="0"/>
        <v>178</v>
      </c>
      <c r="L8" s="20">
        <f t="shared" si="1"/>
        <v>3640456</v>
      </c>
      <c r="M8" s="20">
        <v>38670</v>
      </c>
      <c r="N8" s="18">
        <v>74</v>
      </c>
      <c r="O8" s="18">
        <f>+N8*E8</f>
        <v>74</v>
      </c>
      <c r="P8" s="20">
        <f>+M8*O8</f>
        <v>2861580</v>
      </c>
      <c r="Q8" s="20">
        <f>+L8+P8</f>
        <v>6502036</v>
      </c>
    </row>
    <row r="9" spans="1:19" s="21" customFormat="1" ht="57.75" customHeight="1" x14ac:dyDescent="0.25">
      <c r="A9" s="39">
        <v>4</v>
      </c>
      <c r="B9" s="34" t="s">
        <v>33</v>
      </c>
      <c r="C9" s="34" t="s">
        <v>34</v>
      </c>
      <c r="D9" s="34" t="s">
        <v>35</v>
      </c>
      <c r="E9" s="19">
        <v>1</v>
      </c>
      <c r="F9" s="18" t="s">
        <v>12</v>
      </c>
      <c r="G9" s="18" t="s">
        <v>36</v>
      </c>
      <c r="H9" s="18" t="s">
        <v>26</v>
      </c>
      <c r="I9" s="20">
        <v>20452</v>
      </c>
      <c r="J9" s="18">
        <v>202</v>
      </c>
      <c r="K9" s="18">
        <f t="shared" si="0"/>
        <v>202</v>
      </c>
      <c r="L9" s="20">
        <f t="shared" si="1"/>
        <v>4131304</v>
      </c>
      <c r="M9" s="20">
        <v>0</v>
      </c>
      <c r="N9" s="18">
        <v>0</v>
      </c>
      <c r="O9" s="18">
        <f t="shared" ref="O9:O32" si="2">+N9*E9</f>
        <v>0</v>
      </c>
      <c r="P9" s="20">
        <f t="shared" ref="P9:P31" si="3">+M9*O9</f>
        <v>0</v>
      </c>
      <c r="Q9" s="20">
        <f t="shared" ref="Q9:Q11" si="4">+L9+P9</f>
        <v>4131304</v>
      </c>
    </row>
    <row r="10" spans="1:19" s="21" customFormat="1" ht="57.75" customHeight="1" x14ac:dyDescent="0.25">
      <c r="A10" s="39">
        <v>5</v>
      </c>
      <c r="B10" s="34" t="s">
        <v>33</v>
      </c>
      <c r="C10" s="34" t="s">
        <v>34</v>
      </c>
      <c r="D10" s="34" t="s">
        <v>35</v>
      </c>
      <c r="E10" s="19">
        <v>1</v>
      </c>
      <c r="F10" s="18" t="s">
        <v>64</v>
      </c>
      <c r="G10" s="18" t="s">
        <v>36</v>
      </c>
      <c r="H10" s="18" t="s">
        <v>37</v>
      </c>
      <c r="I10" s="20">
        <v>20452</v>
      </c>
      <c r="J10" s="18">
        <v>107</v>
      </c>
      <c r="K10" s="18">
        <f t="shared" si="0"/>
        <v>107</v>
      </c>
      <c r="L10" s="20">
        <f t="shared" ref="L10:L35" si="5">+I10*K10</f>
        <v>2188364</v>
      </c>
      <c r="M10" s="20">
        <v>38670</v>
      </c>
      <c r="N10" s="18">
        <v>53</v>
      </c>
      <c r="O10" s="18">
        <f t="shared" si="2"/>
        <v>53</v>
      </c>
      <c r="P10" s="20">
        <f t="shared" si="3"/>
        <v>2049510</v>
      </c>
      <c r="Q10" s="20">
        <f t="shared" si="4"/>
        <v>4237874</v>
      </c>
    </row>
    <row r="11" spans="1:19" s="21" customFormat="1" ht="57.75" customHeight="1" x14ac:dyDescent="0.25">
      <c r="A11" s="39">
        <v>6</v>
      </c>
      <c r="B11" s="34" t="s">
        <v>33</v>
      </c>
      <c r="C11" s="34" t="s">
        <v>34</v>
      </c>
      <c r="D11" s="34" t="s">
        <v>35</v>
      </c>
      <c r="E11" s="19">
        <v>1</v>
      </c>
      <c r="F11" s="18" t="s">
        <v>12</v>
      </c>
      <c r="G11" s="18" t="s">
        <v>36</v>
      </c>
      <c r="H11" s="18" t="s">
        <v>38</v>
      </c>
      <c r="I11" s="20">
        <v>20452</v>
      </c>
      <c r="J11" s="18">
        <v>68</v>
      </c>
      <c r="K11" s="18">
        <f t="shared" ref="K11:K38" si="6">+J11*E11</f>
        <v>68</v>
      </c>
      <c r="L11" s="20">
        <f t="shared" si="5"/>
        <v>1390736</v>
      </c>
      <c r="M11" s="20">
        <v>0</v>
      </c>
      <c r="N11" s="18">
        <v>0</v>
      </c>
      <c r="O11" s="18">
        <f t="shared" si="2"/>
        <v>0</v>
      </c>
      <c r="P11" s="20">
        <f t="shared" si="3"/>
        <v>0</v>
      </c>
      <c r="Q11" s="20">
        <f t="shared" si="4"/>
        <v>1390736</v>
      </c>
    </row>
    <row r="12" spans="1:19" s="21" customFormat="1" ht="57.75" customHeight="1" x14ac:dyDescent="0.25">
      <c r="A12" s="39">
        <f>+A11+1</f>
        <v>7</v>
      </c>
      <c r="B12" s="34" t="s">
        <v>33</v>
      </c>
      <c r="C12" s="34" t="s">
        <v>34</v>
      </c>
      <c r="D12" s="34" t="s">
        <v>35</v>
      </c>
      <c r="E12" s="19">
        <v>1</v>
      </c>
      <c r="F12" s="18" t="s">
        <v>12</v>
      </c>
      <c r="G12" s="18" t="s">
        <v>36</v>
      </c>
      <c r="H12" s="18" t="s">
        <v>39</v>
      </c>
      <c r="I12" s="20">
        <v>20452</v>
      </c>
      <c r="J12" s="18">
        <v>31</v>
      </c>
      <c r="K12" s="18">
        <f t="shared" si="6"/>
        <v>31</v>
      </c>
      <c r="L12" s="20">
        <f t="shared" si="5"/>
        <v>634012</v>
      </c>
      <c r="M12" s="20">
        <v>0</v>
      </c>
      <c r="N12" s="18">
        <v>0</v>
      </c>
      <c r="O12" s="18">
        <f t="shared" ref="O12:O13" si="7">+N12*E12</f>
        <v>0</v>
      </c>
      <c r="P12" s="20">
        <f t="shared" ref="P12:P13" si="8">+M12*O12</f>
        <v>0</v>
      </c>
      <c r="Q12" s="20">
        <f t="shared" ref="Q12:Q31" si="9">+L12+P12</f>
        <v>634012</v>
      </c>
    </row>
    <row r="13" spans="1:19" s="21" customFormat="1" ht="57.75" customHeight="1" x14ac:dyDescent="0.25">
      <c r="A13" s="39">
        <f t="shared" ref="A13:A38" si="10">+A12+1</f>
        <v>8</v>
      </c>
      <c r="B13" s="34" t="s">
        <v>33</v>
      </c>
      <c r="C13" s="34" t="s">
        <v>34</v>
      </c>
      <c r="D13" s="34" t="s">
        <v>35</v>
      </c>
      <c r="E13" s="19">
        <v>1</v>
      </c>
      <c r="F13" s="18" t="s">
        <v>12</v>
      </c>
      <c r="G13" s="18" t="s">
        <v>36</v>
      </c>
      <c r="H13" s="18" t="s">
        <v>40</v>
      </c>
      <c r="I13" s="20">
        <v>20452</v>
      </c>
      <c r="J13" s="18">
        <v>53</v>
      </c>
      <c r="K13" s="18">
        <f t="shared" si="6"/>
        <v>53</v>
      </c>
      <c r="L13" s="20">
        <f t="shared" si="5"/>
        <v>1083956</v>
      </c>
      <c r="M13" s="20">
        <v>0</v>
      </c>
      <c r="N13" s="18">
        <v>0</v>
      </c>
      <c r="O13" s="18">
        <f t="shared" si="7"/>
        <v>0</v>
      </c>
      <c r="P13" s="20">
        <f t="shared" si="8"/>
        <v>0</v>
      </c>
      <c r="Q13" s="20">
        <f t="shared" si="9"/>
        <v>1083956</v>
      </c>
    </row>
    <row r="14" spans="1:19" s="21" customFormat="1" ht="57.75" customHeight="1" x14ac:dyDescent="0.25">
      <c r="A14" s="39">
        <f t="shared" si="10"/>
        <v>9</v>
      </c>
      <c r="B14" s="34" t="s">
        <v>41</v>
      </c>
      <c r="C14" s="34" t="s">
        <v>42</v>
      </c>
      <c r="D14" s="34" t="s">
        <v>43</v>
      </c>
      <c r="E14" s="19">
        <v>1</v>
      </c>
      <c r="F14" s="18" t="s">
        <v>12</v>
      </c>
      <c r="G14" s="18" t="s">
        <v>44</v>
      </c>
      <c r="H14" s="18" t="s">
        <v>45</v>
      </c>
      <c r="I14" s="20">
        <v>16848</v>
      </c>
      <c r="J14" s="18">
        <v>168</v>
      </c>
      <c r="K14" s="18">
        <f t="shared" si="6"/>
        <v>168</v>
      </c>
      <c r="L14" s="20">
        <f>+I14*K14</f>
        <v>2830464</v>
      </c>
      <c r="M14" s="20">
        <v>0</v>
      </c>
      <c r="N14" s="18">
        <v>0</v>
      </c>
      <c r="O14" s="18">
        <f t="shared" si="2"/>
        <v>0</v>
      </c>
      <c r="P14" s="20">
        <f t="shared" si="3"/>
        <v>0</v>
      </c>
      <c r="Q14" s="20">
        <f t="shared" si="9"/>
        <v>2830464</v>
      </c>
    </row>
    <row r="15" spans="1:19" s="21" customFormat="1" ht="57.75" customHeight="1" x14ac:dyDescent="0.25">
      <c r="A15" s="39">
        <f t="shared" si="10"/>
        <v>10</v>
      </c>
      <c r="B15" s="34" t="s">
        <v>41</v>
      </c>
      <c r="C15" s="34" t="s">
        <v>42</v>
      </c>
      <c r="D15" s="34" t="s">
        <v>43</v>
      </c>
      <c r="E15" s="19">
        <v>1</v>
      </c>
      <c r="F15" s="18" t="s">
        <v>12</v>
      </c>
      <c r="G15" s="18" t="s">
        <v>44</v>
      </c>
      <c r="H15" s="18" t="s">
        <v>26</v>
      </c>
      <c r="I15" s="20">
        <v>16848</v>
      </c>
      <c r="J15" s="18">
        <v>192</v>
      </c>
      <c r="K15" s="18">
        <f t="shared" si="6"/>
        <v>192</v>
      </c>
      <c r="L15" s="20">
        <f t="shared" si="5"/>
        <v>3234816</v>
      </c>
      <c r="M15" s="20">
        <v>0</v>
      </c>
      <c r="N15" s="18">
        <v>0</v>
      </c>
      <c r="O15" s="18">
        <f t="shared" si="2"/>
        <v>0</v>
      </c>
      <c r="P15" s="20">
        <f t="shared" si="3"/>
        <v>0</v>
      </c>
      <c r="Q15" s="20">
        <f t="shared" si="9"/>
        <v>3234816</v>
      </c>
    </row>
    <row r="16" spans="1:19" s="21" customFormat="1" ht="57.75" customHeight="1" x14ac:dyDescent="0.25">
      <c r="A16" s="39">
        <f t="shared" si="10"/>
        <v>11</v>
      </c>
      <c r="B16" s="34" t="s">
        <v>41</v>
      </c>
      <c r="C16" s="34" t="s">
        <v>42</v>
      </c>
      <c r="D16" s="34" t="s">
        <v>43</v>
      </c>
      <c r="E16" s="19">
        <v>1</v>
      </c>
      <c r="F16" s="18" t="s">
        <v>64</v>
      </c>
      <c r="G16" s="18" t="s">
        <v>44</v>
      </c>
      <c r="H16" s="18" t="s">
        <v>46</v>
      </c>
      <c r="I16" s="20">
        <v>16848</v>
      </c>
      <c r="J16" s="18">
        <v>127</v>
      </c>
      <c r="K16" s="18">
        <f t="shared" si="6"/>
        <v>127</v>
      </c>
      <c r="L16" s="20">
        <f t="shared" si="5"/>
        <v>2139696</v>
      </c>
      <c r="M16" s="20">
        <v>38670</v>
      </c>
      <c r="N16" s="18">
        <v>44</v>
      </c>
      <c r="O16" s="18">
        <f t="shared" si="2"/>
        <v>44</v>
      </c>
      <c r="P16" s="20">
        <f t="shared" si="3"/>
        <v>1701480</v>
      </c>
      <c r="Q16" s="20">
        <f t="shared" si="9"/>
        <v>3841176</v>
      </c>
    </row>
    <row r="17" spans="1:17" s="21" customFormat="1" ht="57.75" customHeight="1" x14ac:dyDescent="0.25">
      <c r="A17" s="39">
        <f t="shared" si="10"/>
        <v>12</v>
      </c>
      <c r="B17" s="34" t="s">
        <v>41</v>
      </c>
      <c r="C17" s="34" t="s">
        <v>42</v>
      </c>
      <c r="D17" s="34" t="s">
        <v>43</v>
      </c>
      <c r="E17" s="19">
        <v>1</v>
      </c>
      <c r="F17" s="18" t="s">
        <v>12</v>
      </c>
      <c r="G17" s="18" t="s">
        <v>44</v>
      </c>
      <c r="H17" s="18" t="s">
        <v>76</v>
      </c>
      <c r="I17" s="20">
        <v>16848</v>
      </c>
      <c r="J17" s="18">
        <v>0</v>
      </c>
      <c r="K17" s="18">
        <f t="shared" si="6"/>
        <v>0</v>
      </c>
      <c r="L17" s="20">
        <f t="shared" si="5"/>
        <v>0</v>
      </c>
      <c r="M17" s="20">
        <v>38670</v>
      </c>
      <c r="N17" s="18">
        <v>15</v>
      </c>
      <c r="O17" s="18">
        <f t="shared" si="2"/>
        <v>15</v>
      </c>
      <c r="P17" s="20">
        <f t="shared" si="3"/>
        <v>580050</v>
      </c>
      <c r="Q17" s="20">
        <f t="shared" si="9"/>
        <v>580050</v>
      </c>
    </row>
    <row r="18" spans="1:17" s="21" customFormat="1" ht="57.75" customHeight="1" x14ac:dyDescent="0.25">
      <c r="A18" s="39">
        <f t="shared" si="10"/>
        <v>13</v>
      </c>
      <c r="B18" s="34" t="s">
        <v>41</v>
      </c>
      <c r="C18" s="34" t="s">
        <v>42</v>
      </c>
      <c r="D18" s="34" t="s">
        <v>43</v>
      </c>
      <c r="E18" s="19">
        <v>1</v>
      </c>
      <c r="F18" s="18" t="s">
        <v>64</v>
      </c>
      <c r="G18" s="18" t="s">
        <v>44</v>
      </c>
      <c r="H18" s="18" t="s">
        <v>47</v>
      </c>
      <c r="I18" s="20">
        <v>16848</v>
      </c>
      <c r="J18" s="18">
        <v>23</v>
      </c>
      <c r="K18" s="18">
        <f t="shared" si="6"/>
        <v>23</v>
      </c>
      <c r="L18" s="20">
        <f t="shared" si="5"/>
        <v>387504</v>
      </c>
      <c r="M18" s="20">
        <v>0</v>
      </c>
      <c r="N18" s="18">
        <v>0</v>
      </c>
      <c r="O18" s="18">
        <f t="shared" si="2"/>
        <v>0</v>
      </c>
      <c r="P18" s="20">
        <f t="shared" si="3"/>
        <v>0</v>
      </c>
      <c r="Q18" s="20">
        <f t="shared" si="9"/>
        <v>387504</v>
      </c>
    </row>
    <row r="19" spans="1:17" s="21" customFormat="1" ht="57.75" customHeight="1" x14ac:dyDescent="0.25">
      <c r="A19" s="39">
        <f t="shared" si="10"/>
        <v>14</v>
      </c>
      <c r="B19" s="34" t="s">
        <v>41</v>
      </c>
      <c r="C19" s="34" t="s">
        <v>42</v>
      </c>
      <c r="D19" s="34" t="s">
        <v>43</v>
      </c>
      <c r="E19" s="19">
        <v>1</v>
      </c>
      <c r="F19" s="18" t="s">
        <v>12</v>
      </c>
      <c r="G19" s="18" t="s">
        <v>44</v>
      </c>
      <c r="H19" s="18" t="s">
        <v>12</v>
      </c>
      <c r="I19" s="20">
        <v>16848</v>
      </c>
      <c r="J19" s="18">
        <v>67</v>
      </c>
      <c r="K19" s="18">
        <f t="shared" si="6"/>
        <v>67</v>
      </c>
      <c r="L19" s="20">
        <f t="shared" si="5"/>
        <v>1128816</v>
      </c>
      <c r="M19" s="20">
        <v>0</v>
      </c>
      <c r="N19" s="18">
        <v>0</v>
      </c>
      <c r="O19" s="18">
        <f t="shared" si="2"/>
        <v>0</v>
      </c>
      <c r="P19" s="20">
        <f t="shared" si="3"/>
        <v>0</v>
      </c>
      <c r="Q19" s="20">
        <f t="shared" si="9"/>
        <v>1128816</v>
      </c>
    </row>
    <row r="20" spans="1:17" s="21" customFormat="1" ht="57.75" customHeight="1" x14ac:dyDescent="0.25">
      <c r="A20" s="39">
        <f t="shared" si="10"/>
        <v>15</v>
      </c>
      <c r="B20" s="34" t="s">
        <v>41</v>
      </c>
      <c r="C20" s="34" t="s">
        <v>42</v>
      </c>
      <c r="D20" s="34" t="s">
        <v>43</v>
      </c>
      <c r="E20" s="19">
        <v>1</v>
      </c>
      <c r="F20" s="18" t="s">
        <v>64</v>
      </c>
      <c r="G20" s="18" t="s">
        <v>44</v>
      </c>
      <c r="H20" s="18" t="s">
        <v>48</v>
      </c>
      <c r="I20" s="20">
        <v>16848</v>
      </c>
      <c r="J20" s="18">
        <v>64</v>
      </c>
      <c r="K20" s="18">
        <f t="shared" si="6"/>
        <v>64</v>
      </c>
      <c r="L20" s="20">
        <f t="shared" si="5"/>
        <v>1078272</v>
      </c>
      <c r="M20" s="20">
        <v>38670</v>
      </c>
      <c r="N20" s="18">
        <v>32</v>
      </c>
      <c r="O20" s="18">
        <f t="shared" si="2"/>
        <v>32</v>
      </c>
      <c r="P20" s="20">
        <f t="shared" si="3"/>
        <v>1237440</v>
      </c>
      <c r="Q20" s="20">
        <f t="shared" si="9"/>
        <v>2315712</v>
      </c>
    </row>
    <row r="21" spans="1:17" s="21" customFormat="1" ht="57.75" customHeight="1" x14ac:dyDescent="0.25">
      <c r="A21" s="39">
        <f t="shared" si="10"/>
        <v>16</v>
      </c>
      <c r="B21" s="34" t="s">
        <v>41</v>
      </c>
      <c r="C21" s="34" t="s">
        <v>42</v>
      </c>
      <c r="D21" s="34" t="s">
        <v>43</v>
      </c>
      <c r="E21" s="19">
        <v>1</v>
      </c>
      <c r="F21" s="18" t="s">
        <v>12</v>
      </c>
      <c r="G21" s="18" t="s">
        <v>44</v>
      </c>
      <c r="H21" s="18" t="s">
        <v>49</v>
      </c>
      <c r="I21" s="20">
        <v>16848</v>
      </c>
      <c r="J21" s="18">
        <v>176</v>
      </c>
      <c r="K21" s="18">
        <f t="shared" si="6"/>
        <v>176</v>
      </c>
      <c r="L21" s="20">
        <f t="shared" si="5"/>
        <v>2965248</v>
      </c>
      <c r="M21" s="20">
        <v>0</v>
      </c>
      <c r="N21" s="18">
        <v>0</v>
      </c>
      <c r="O21" s="18">
        <f t="shared" si="2"/>
        <v>0</v>
      </c>
      <c r="P21" s="20">
        <f t="shared" si="3"/>
        <v>0</v>
      </c>
      <c r="Q21" s="20">
        <f t="shared" si="9"/>
        <v>2965248</v>
      </c>
    </row>
    <row r="22" spans="1:17" s="21" customFormat="1" ht="57.75" customHeight="1" x14ac:dyDescent="0.25">
      <c r="A22" s="39">
        <f t="shared" si="10"/>
        <v>17</v>
      </c>
      <c r="B22" s="34" t="s">
        <v>41</v>
      </c>
      <c r="C22" s="34" t="s">
        <v>42</v>
      </c>
      <c r="D22" s="34" t="s">
        <v>43</v>
      </c>
      <c r="E22" s="19">
        <v>1</v>
      </c>
      <c r="F22" s="18" t="s">
        <v>12</v>
      </c>
      <c r="G22" s="18" t="s">
        <v>44</v>
      </c>
      <c r="H22" s="18" t="s">
        <v>50</v>
      </c>
      <c r="I22" s="20">
        <v>16848</v>
      </c>
      <c r="J22" s="18">
        <v>160</v>
      </c>
      <c r="K22" s="18">
        <f t="shared" si="6"/>
        <v>160</v>
      </c>
      <c r="L22" s="20">
        <f t="shared" si="5"/>
        <v>2695680</v>
      </c>
      <c r="M22" s="20">
        <v>0</v>
      </c>
      <c r="N22" s="18">
        <v>0</v>
      </c>
      <c r="O22" s="18">
        <f t="shared" si="2"/>
        <v>0</v>
      </c>
      <c r="P22" s="20">
        <f t="shared" si="3"/>
        <v>0</v>
      </c>
      <c r="Q22" s="20">
        <f t="shared" si="9"/>
        <v>2695680</v>
      </c>
    </row>
    <row r="23" spans="1:17" s="21" customFormat="1" ht="57.75" customHeight="1" x14ac:dyDescent="0.25">
      <c r="A23" s="39">
        <f t="shared" si="10"/>
        <v>18</v>
      </c>
      <c r="B23" s="34" t="s">
        <v>41</v>
      </c>
      <c r="C23" s="34" t="s">
        <v>42</v>
      </c>
      <c r="D23" s="34" t="s">
        <v>43</v>
      </c>
      <c r="E23" s="19">
        <v>1</v>
      </c>
      <c r="F23" s="18" t="s">
        <v>12</v>
      </c>
      <c r="G23" s="18" t="s">
        <v>44</v>
      </c>
      <c r="H23" s="18" t="s">
        <v>51</v>
      </c>
      <c r="I23" s="20">
        <v>16848</v>
      </c>
      <c r="J23" s="18">
        <v>164</v>
      </c>
      <c r="K23" s="18">
        <f t="shared" si="6"/>
        <v>164</v>
      </c>
      <c r="L23" s="20">
        <f t="shared" si="5"/>
        <v>2763072</v>
      </c>
      <c r="M23" s="20">
        <v>0</v>
      </c>
      <c r="N23" s="18">
        <v>0</v>
      </c>
      <c r="O23" s="18">
        <f t="shared" si="2"/>
        <v>0</v>
      </c>
      <c r="P23" s="20">
        <f t="shared" si="3"/>
        <v>0</v>
      </c>
      <c r="Q23" s="20">
        <f t="shared" si="9"/>
        <v>2763072</v>
      </c>
    </row>
    <row r="24" spans="1:17" s="21" customFormat="1" ht="57.75" customHeight="1" x14ac:dyDescent="0.25">
      <c r="A24" s="39">
        <f t="shared" si="10"/>
        <v>19</v>
      </c>
      <c r="B24" s="34" t="s">
        <v>41</v>
      </c>
      <c r="C24" s="34" t="s">
        <v>42</v>
      </c>
      <c r="D24" s="34" t="s">
        <v>43</v>
      </c>
      <c r="E24" s="19">
        <v>1</v>
      </c>
      <c r="F24" s="18" t="s">
        <v>12</v>
      </c>
      <c r="G24" s="18" t="s">
        <v>44</v>
      </c>
      <c r="H24" s="18" t="s">
        <v>52</v>
      </c>
      <c r="I24" s="20">
        <v>16848</v>
      </c>
      <c r="J24" s="18">
        <v>190</v>
      </c>
      <c r="K24" s="18">
        <f t="shared" si="6"/>
        <v>190</v>
      </c>
      <c r="L24" s="20">
        <f t="shared" si="5"/>
        <v>3201120</v>
      </c>
      <c r="M24" s="20">
        <v>0</v>
      </c>
      <c r="N24" s="18">
        <v>0</v>
      </c>
      <c r="O24" s="18">
        <f t="shared" si="2"/>
        <v>0</v>
      </c>
      <c r="P24" s="20">
        <f t="shared" si="3"/>
        <v>0</v>
      </c>
      <c r="Q24" s="20">
        <f t="shared" si="9"/>
        <v>3201120</v>
      </c>
    </row>
    <row r="25" spans="1:17" s="21" customFormat="1" ht="57.75" customHeight="1" x14ac:dyDescent="0.25">
      <c r="A25" s="39">
        <f t="shared" si="10"/>
        <v>20</v>
      </c>
      <c r="B25" s="34" t="s">
        <v>41</v>
      </c>
      <c r="C25" s="34" t="s">
        <v>42</v>
      </c>
      <c r="D25" s="34" t="s">
        <v>43</v>
      </c>
      <c r="E25" s="19">
        <v>1</v>
      </c>
      <c r="F25" s="18" t="s">
        <v>12</v>
      </c>
      <c r="G25" s="18" t="s">
        <v>44</v>
      </c>
      <c r="H25" s="18" t="s">
        <v>53</v>
      </c>
      <c r="I25" s="20">
        <v>16848</v>
      </c>
      <c r="J25" s="18">
        <v>159</v>
      </c>
      <c r="K25" s="18">
        <f t="shared" si="6"/>
        <v>159</v>
      </c>
      <c r="L25" s="20">
        <f t="shared" si="5"/>
        <v>2678832</v>
      </c>
      <c r="M25" s="20">
        <v>0</v>
      </c>
      <c r="N25" s="18">
        <v>0</v>
      </c>
      <c r="O25" s="18">
        <f t="shared" si="2"/>
        <v>0</v>
      </c>
      <c r="P25" s="20">
        <f t="shared" si="3"/>
        <v>0</v>
      </c>
      <c r="Q25" s="20">
        <f t="shared" si="9"/>
        <v>2678832</v>
      </c>
    </row>
    <row r="26" spans="1:17" s="21" customFormat="1" ht="57.75" customHeight="1" x14ac:dyDescent="0.25">
      <c r="A26" s="39">
        <f t="shared" si="10"/>
        <v>21</v>
      </c>
      <c r="B26" s="34" t="s">
        <v>41</v>
      </c>
      <c r="C26" s="34" t="s">
        <v>42</v>
      </c>
      <c r="D26" s="34" t="s">
        <v>43</v>
      </c>
      <c r="E26" s="19">
        <v>1</v>
      </c>
      <c r="F26" s="18" t="s">
        <v>12</v>
      </c>
      <c r="G26" s="18" t="s">
        <v>44</v>
      </c>
      <c r="H26" s="18" t="s">
        <v>79</v>
      </c>
      <c r="I26" s="20">
        <v>16848</v>
      </c>
      <c r="J26" s="18">
        <v>80</v>
      </c>
      <c r="K26" s="18">
        <f t="shared" si="6"/>
        <v>80</v>
      </c>
      <c r="L26" s="20">
        <f t="shared" si="5"/>
        <v>1347840</v>
      </c>
      <c r="M26" s="20">
        <v>0</v>
      </c>
      <c r="N26" s="18">
        <v>0</v>
      </c>
      <c r="O26" s="18">
        <f t="shared" si="2"/>
        <v>0</v>
      </c>
      <c r="P26" s="20">
        <f t="shared" si="3"/>
        <v>0</v>
      </c>
      <c r="Q26" s="20">
        <f t="shared" si="9"/>
        <v>1347840</v>
      </c>
    </row>
    <row r="27" spans="1:17" s="21" customFormat="1" ht="57.75" customHeight="1" x14ac:dyDescent="0.25">
      <c r="A27" s="39">
        <f t="shared" si="10"/>
        <v>22</v>
      </c>
      <c r="B27" s="34" t="s">
        <v>41</v>
      </c>
      <c r="C27" s="34" t="s">
        <v>42</v>
      </c>
      <c r="D27" s="34" t="s">
        <v>43</v>
      </c>
      <c r="E27" s="19">
        <v>1</v>
      </c>
      <c r="F27" s="18" t="s">
        <v>12</v>
      </c>
      <c r="G27" s="18" t="s">
        <v>44</v>
      </c>
      <c r="H27" s="18" t="s">
        <v>54</v>
      </c>
      <c r="I27" s="20">
        <v>16848</v>
      </c>
      <c r="J27" s="18">
        <v>123</v>
      </c>
      <c r="K27" s="18">
        <f t="shared" si="6"/>
        <v>123</v>
      </c>
      <c r="L27" s="20">
        <f t="shared" si="5"/>
        <v>2072304</v>
      </c>
      <c r="M27" s="20">
        <v>0</v>
      </c>
      <c r="N27" s="18">
        <v>0</v>
      </c>
      <c r="O27" s="18">
        <f t="shared" si="2"/>
        <v>0</v>
      </c>
      <c r="P27" s="20">
        <f t="shared" si="3"/>
        <v>0</v>
      </c>
      <c r="Q27" s="20">
        <f t="shared" si="9"/>
        <v>2072304</v>
      </c>
    </row>
    <row r="28" spans="1:17" s="21" customFormat="1" ht="57.75" customHeight="1" x14ac:dyDescent="0.25">
      <c r="A28" s="39">
        <f t="shared" si="10"/>
        <v>23</v>
      </c>
      <c r="B28" s="34" t="s">
        <v>41</v>
      </c>
      <c r="C28" s="34" t="s">
        <v>42</v>
      </c>
      <c r="D28" s="34" t="s">
        <v>43</v>
      </c>
      <c r="E28" s="19">
        <v>1</v>
      </c>
      <c r="F28" s="18" t="s">
        <v>12</v>
      </c>
      <c r="G28" s="18" t="s">
        <v>44</v>
      </c>
      <c r="H28" s="18" t="s">
        <v>55</v>
      </c>
      <c r="I28" s="20">
        <v>16848</v>
      </c>
      <c r="J28" s="18">
        <v>122</v>
      </c>
      <c r="K28" s="18">
        <f t="shared" si="6"/>
        <v>122</v>
      </c>
      <c r="L28" s="20">
        <f t="shared" si="5"/>
        <v>2055456</v>
      </c>
      <c r="M28" s="20">
        <v>0</v>
      </c>
      <c r="N28" s="18">
        <v>0</v>
      </c>
      <c r="O28" s="18">
        <f t="shared" si="2"/>
        <v>0</v>
      </c>
      <c r="P28" s="20">
        <f t="shared" si="3"/>
        <v>0</v>
      </c>
      <c r="Q28" s="20">
        <f t="shared" si="9"/>
        <v>2055456</v>
      </c>
    </row>
    <row r="29" spans="1:17" s="21" customFormat="1" ht="57.75" customHeight="1" x14ac:dyDescent="0.25">
      <c r="A29" s="39">
        <f t="shared" si="10"/>
        <v>24</v>
      </c>
      <c r="B29" s="34" t="s">
        <v>41</v>
      </c>
      <c r="C29" s="34" t="s">
        <v>42</v>
      </c>
      <c r="D29" s="34" t="s">
        <v>43</v>
      </c>
      <c r="E29" s="19">
        <v>1</v>
      </c>
      <c r="F29" s="18" t="s">
        <v>12</v>
      </c>
      <c r="G29" s="18" t="s">
        <v>44</v>
      </c>
      <c r="H29" s="18" t="s">
        <v>39</v>
      </c>
      <c r="I29" s="20">
        <v>16848</v>
      </c>
      <c r="J29" s="18">
        <v>31</v>
      </c>
      <c r="K29" s="18">
        <f t="shared" si="6"/>
        <v>31</v>
      </c>
      <c r="L29" s="20">
        <f t="shared" si="5"/>
        <v>522288</v>
      </c>
      <c r="M29" s="20">
        <v>0</v>
      </c>
      <c r="N29" s="18">
        <v>0</v>
      </c>
      <c r="O29" s="18">
        <f t="shared" si="2"/>
        <v>0</v>
      </c>
      <c r="P29" s="20">
        <f t="shared" si="3"/>
        <v>0</v>
      </c>
      <c r="Q29" s="20">
        <f t="shared" si="9"/>
        <v>522288</v>
      </c>
    </row>
    <row r="30" spans="1:17" s="21" customFormat="1" ht="57.75" customHeight="1" x14ac:dyDescent="0.25">
      <c r="A30" s="39">
        <f t="shared" si="10"/>
        <v>25</v>
      </c>
      <c r="B30" s="34" t="s">
        <v>41</v>
      </c>
      <c r="C30" s="34" t="s">
        <v>42</v>
      </c>
      <c r="D30" s="34" t="s">
        <v>43</v>
      </c>
      <c r="E30" s="19">
        <v>1</v>
      </c>
      <c r="F30" s="18" t="s">
        <v>12</v>
      </c>
      <c r="G30" s="18" t="s">
        <v>44</v>
      </c>
      <c r="H30" s="18" t="s">
        <v>40</v>
      </c>
      <c r="I30" s="20">
        <v>16848</v>
      </c>
      <c r="J30" s="18">
        <v>53</v>
      </c>
      <c r="K30" s="18">
        <f t="shared" si="6"/>
        <v>53</v>
      </c>
      <c r="L30" s="20">
        <f t="shared" si="5"/>
        <v>892944</v>
      </c>
      <c r="M30" s="20">
        <v>0</v>
      </c>
      <c r="N30" s="18">
        <v>0</v>
      </c>
      <c r="O30" s="18">
        <f t="shared" si="2"/>
        <v>0</v>
      </c>
      <c r="P30" s="20">
        <f t="shared" si="3"/>
        <v>0</v>
      </c>
      <c r="Q30" s="20">
        <f t="shared" si="9"/>
        <v>892944</v>
      </c>
    </row>
    <row r="31" spans="1:17" s="21" customFormat="1" ht="57.75" customHeight="1" x14ac:dyDescent="0.25">
      <c r="A31" s="39">
        <f t="shared" si="10"/>
        <v>26</v>
      </c>
      <c r="B31" s="34" t="s">
        <v>41</v>
      </c>
      <c r="C31" s="34" t="s">
        <v>42</v>
      </c>
      <c r="D31" s="34" t="s">
        <v>43</v>
      </c>
      <c r="E31" s="19">
        <v>1</v>
      </c>
      <c r="F31" s="18" t="s">
        <v>12</v>
      </c>
      <c r="G31" s="18" t="s">
        <v>44</v>
      </c>
      <c r="H31" s="18" t="s">
        <v>56</v>
      </c>
      <c r="I31" s="20">
        <v>16848</v>
      </c>
      <c r="J31" s="18">
        <v>43</v>
      </c>
      <c r="K31" s="18">
        <f t="shared" si="6"/>
        <v>43</v>
      </c>
      <c r="L31" s="20">
        <f t="shared" si="5"/>
        <v>724464</v>
      </c>
      <c r="M31" s="20">
        <v>0</v>
      </c>
      <c r="N31" s="18">
        <v>0</v>
      </c>
      <c r="O31" s="18">
        <f t="shared" si="2"/>
        <v>0</v>
      </c>
      <c r="P31" s="20">
        <f t="shared" si="3"/>
        <v>0</v>
      </c>
      <c r="Q31" s="20">
        <f t="shared" si="9"/>
        <v>724464</v>
      </c>
    </row>
    <row r="32" spans="1:17" s="73" customFormat="1" ht="57.75" customHeight="1" x14ac:dyDescent="0.25">
      <c r="A32" s="68">
        <f t="shared" si="10"/>
        <v>27</v>
      </c>
      <c r="B32" s="69" t="s">
        <v>57</v>
      </c>
      <c r="C32" s="69" t="s">
        <v>58</v>
      </c>
      <c r="D32" s="69" t="s">
        <v>59</v>
      </c>
      <c r="E32" s="70">
        <v>1</v>
      </c>
      <c r="F32" s="71" t="s">
        <v>12</v>
      </c>
      <c r="G32" s="71" t="s">
        <v>44</v>
      </c>
      <c r="H32" s="71" t="s">
        <v>45</v>
      </c>
      <c r="I32" s="72">
        <v>21495</v>
      </c>
      <c r="J32" s="71">
        <v>158</v>
      </c>
      <c r="K32" s="71">
        <f t="shared" si="6"/>
        <v>158</v>
      </c>
      <c r="L32" s="72">
        <f>+I32*K32</f>
        <v>3396210</v>
      </c>
      <c r="M32" s="72">
        <v>0</v>
      </c>
      <c r="N32" s="71">
        <v>0</v>
      </c>
      <c r="O32" s="71">
        <f t="shared" si="2"/>
        <v>0</v>
      </c>
      <c r="P32" s="72">
        <f t="shared" ref="P32" si="11">+M32*O32</f>
        <v>0</v>
      </c>
      <c r="Q32" s="72">
        <f t="shared" ref="Q32" si="12">+L32+P32</f>
        <v>3396210</v>
      </c>
    </row>
    <row r="33" spans="1:20" s="21" customFormat="1" ht="57.75" customHeight="1" x14ac:dyDescent="0.25">
      <c r="A33" s="39">
        <f t="shared" si="10"/>
        <v>28</v>
      </c>
      <c r="B33" s="34" t="s">
        <v>60</v>
      </c>
      <c r="C33" s="34" t="s">
        <v>61</v>
      </c>
      <c r="D33" s="34" t="s">
        <v>62</v>
      </c>
      <c r="E33" s="19">
        <v>1</v>
      </c>
      <c r="F33" s="18" t="s">
        <v>12</v>
      </c>
      <c r="G33" s="18" t="s">
        <v>44</v>
      </c>
      <c r="H33" s="18" t="s">
        <v>63</v>
      </c>
      <c r="I33" s="20">
        <v>21495</v>
      </c>
      <c r="J33" s="18">
        <v>148</v>
      </c>
      <c r="K33" s="18">
        <f t="shared" si="6"/>
        <v>148</v>
      </c>
      <c r="L33" s="20">
        <f t="shared" si="5"/>
        <v>3181260</v>
      </c>
      <c r="M33" s="20">
        <v>0</v>
      </c>
      <c r="N33" s="18">
        <v>0</v>
      </c>
      <c r="O33" s="18">
        <f t="shared" ref="O33:O38" si="13">+N33*E33</f>
        <v>0</v>
      </c>
      <c r="P33" s="20">
        <f t="shared" ref="P33:P38" si="14">+M33*O33</f>
        <v>0</v>
      </c>
      <c r="Q33" s="20">
        <f t="shared" ref="Q33:Q38" si="15">+L33+P33</f>
        <v>3181260</v>
      </c>
    </row>
    <row r="34" spans="1:20" s="21" customFormat="1" ht="57.75" customHeight="1" x14ac:dyDescent="0.25">
      <c r="A34" s="39">
        <f t="shared" si="10"/>
        <v>29</v>
      </c>
      <c r="B34" s="34" t="s">
        <v>65</v>
      </c>
      <c r="C34" s="34" t="s">
        <v>66</v>
      </c>
      <c r="D34" s="34" t="s">
        <v>67</v>
      </c>
      <c r="E34" s="19">
        <v>1</v>
      </c>
      <c r="F34" s="18" t="s">
        <v>12</v>
      </c>
      <c r="G34" s="18" t="s">
        <v>68</v>
      </c>
      <c r="H34" s="18" t="s">
        <v>69</v>
      </c>
      <c r="I34" s="20">
        <v>23773</v>
      </c>
      <c r="J34" s="18">
        <v>10</v>
      </c>
      <c r="K34" s="18">
        <f t="shared" si="6"/>
        <v>10</v>
      </c>
      <c r="L34" s="20">
        <f t="shared" si="5"/>
        <v>237730</v>
      </c>
      <c r="M34" s="20">
        <v>0</v>
      </c>
      <c r="N34" s="18">
        <v>0</v>
      </c>
      <c r="O34" s="18">
        <f t="shared" si="13"/>
        <v>0</v>
      </c>
      <c r="P34" s="20">
        <f t="shared" si="14"/>
        <v>0</v>
      </c>
      <c r="Q34" s="20">
        <f t="shared" si="15"/>
        <v>237730</v>
      </c>
    </row>
    <row r="35" spans="1:20" s="21" customFormat="1" ht="57.75" customHeight="1" x14ac:dyDescent="0.25">
      <c r="A35" s="39">
        <f t="shared" si="10"/>
        <v>30</v>
      </c>
      <c r="B35" s="34" t="s">
        <v>65</v>
      </c>
      <c r="C35" s="34" t="s">
        <v>66</v>
      </c>
      <c r="D35" s="34" t="s">
        <v>67</v>
      </c>
      <c r="E35" s="19">
        <v>1</v>
      </c>
      <c r="F35" s="18" t="s">
        <v>12</v>
      </c>
      <c r="G35" s="18" t="s">
        <v>68</v>
      </c>
      <c r="H35" s="18" t="s">
        <v>70</v>
      </c>
      <c r="I35" s="20">
        <v>23773</v>
      </c>
      <c r="J35" s="18">
        <v>10</v>
      </c>
      <c r="K35" s="18">
        <f t="shared" si="6"/>
        <v>10</v>
      </c>
      <c r="L35" s="20">
        <f t="shared" si="5"/>
        <v>237730</v>
      </c>
      <c r="M35" s="20">
        <v>0</v>
      </c>
      <c r="N35" s="18">
        <v>0</v>
      </c>
      <c r="O35" s="18">
        <f t="shared" si="13"/>
        <v>0</v>
      </c>
      <c r="P35" s="20">
        <f t="shared" si="14"/>
        <v>0</v>
      </c>
      <c r="Q35" s="20">
        <f t="shared" si="15"/>
        <v>237730</v>
      </c>
    </row>
    <row r="36" spans="1:20" s="21" customFormat="1" ht="57.75" customHeight="1" x14ac:dyDescent="0.25">
      <c r="A36" s="39">
        <f t="shared" si="10"/>
        <v>31</v>
      </c>
      <c r="B36" s="34" t="s">
        <v>75</v>
      </c>
      <c r="C36" s="34" t="s">
        <v>73</v>
      </c>
      <c r="D36" s="34" t="s">
        <v>74</v>
      </c>
      <c r="E36" s="19">
        <v>1</v>
      </c>
      <c r="F36" s="18" t="s">
        <v>64</v>
      </c>
      <c r="G36" s="18" t="s">
        <v>44</v>
      </c>
      <c r="H36" s="18" t="s">
        <v>48</v>
      </c>
      <c r="I36" s="20">
        <v>21495</v>
      </c>
      <c r="J36" s="18">
        <v>43</v>
      </c>
      <c r="K36" s="18">
        <f t="shared" si="6"/>
        <v>43</v>
      </c>
      <c r="L36" s="20">
        <f>+I36*K36</f>
        <v>924285</v>
      </c>
      <c r="M36" s="20">
        <v>38670</v>
      </c>
      <c r="N36" s="18">
        <v>27</v>
      </c>
      <c r="O36" s="18">
        <f t="shared" si="13"/>
        <v>27</v>
      </c>
      <c r="P36" s="20">
        <f t="shared" si="14"/>
        <v>1044090</v>
      </c>
      <c r="Q36" s="20">
        <f>+L36+P36</f>
        <v>1968375</v>
      </c>
    </row>
    <row r="37" spans="1:20" s="21" customFormat="1" ht="57.75" customHeight="1" x14ac:dyDescent="0.25">
      <c r="A37" s="39">
        <f t="shared" si="10"/>
        <v>32</v>
      </c>
      <c r="B37" s="34" t="s">
        <v>75</v>
      </c>
      <c r="C37" s="34" t="s">
        <v>73</v>
      </c>
      <c r="D37" s="34" t="s">
        <v>74</v>
      </c>
      <c r="E37" s="19">
        <v>1</v>
      </c>
      <c r="F37" s="18" t="s">
        <v>64</v>
      </c>
      <c r="G37" s="18" t="s">
        <v>44</v>
      </c>
      <c r="H37" s="18" t="s">
        <v>71</v>
      </c>
      <c r="I37" s="20">
        <v>21495</v>
      </c>
      <c r="J37" s="18">
        <v>39</v>
      </c>
      <c r="K37" s="18">
        <f t="shared" si="6"/>
        <v>39</v>
      </c>
      <c r="L37" s="20">
        <f>+I37*K37</f>
        <v>838305</v>
      </c>
      <c r="M37" s="20">
        <v>0</v>
      </c>
      <c r="N37" s="18">
        <v>0</v>
      </c>
      <c r="O37" s="18">
        <f t="shared" si="13"/>
        <v>0</v>
      </c>
      <c r="P37" s="20">
        <f t="shared" si="14"/>
        <v>0</v>
      </c>
      <c r="Q37" s="20">
        <f t="shared" si="15"/>
        <v>838305</v>
      </c>
    </row>
    <row r="38" spans="1:20" s="21" customFormat="1" ht="57.75" customHeight="1" x14ac:dyDescent="0.25">
      <c r="A38" s="39">
        <f t="shared" si="10"/>
        <v>33</v>
      </c>
      <c r="B38" s="34" t="s">
        <v>75</v>
      </c>
      <c r="C38" s="34" t="s">
        <v>73</v>
      </c>
      <c r="D38" s="34" t="s">
        <v>74</v>
      </c>
      <c r="E38" s="19">
        <v>1</v>
      </c>
      <c r="F38" s="18" t="s">
        <v>64</v>
      </c>
      <c r="G38" s="18" t="s">
        <v>44</v>
      </c>
      <c r="H38" s="18" t="s">
        <v>72</v>
      </c>
      <c r="I38" s="20">
        <v>21495</v>
      </c>
      <c r="J38" s="18">
        <v>60</v>
      </c>
      <c r="K38" s="18">
        <f t="shared" si="6"/>
        <v>60</v>
      </c>
      <c r="L38" s="20">
        <f>+I38*K38</f>
        <v>1289700</v>
      </c>
      <c r="M38" s="20">
        <v>0</v>
      </c>
      <c r="N38" s="18">
        <v>0</v>
      </c>
      <c r="O38" s="18">
        <f t="shared" si="13"/>
        <v>0</v>
      </c>
      <c r="P38" s="20">
        <f t="shared" si="14"/>
        <v>0</v>
      </c>
      <c r="Q38" s="20">
        <f t="shared" si="15"/>
        <v>1289700</v>
      </c>
    </row>
    <row r="39" spans="1:20" s="10" customFormat="1" x14ac:dyDescent="0.25">
      <c r="A39" s="59">
        <v>33</v>
      </c>
      <c r="B39" s="59"/>
      <c r="C39" s="59"/>
      <c r="D39" s="59"/>
      <c r="E39" s="59"/>
      <c r="F39" s="59"/>
      <c r="G39" s="59"/>
      <c r="H39" s="59"/>
      <c r="I39" s="7"/>
      <c r="J39" s="12">
        <f>SUM(J4:J38)</f>
        <v>3531</v>
      </c>
      <c r="K39" s="12">
        <f>SUM(K4:K38)</f>
        <v>3618</v>
      </c>
      <c r="L39" s="12">
        <f>SUM(L4:L38)</f>
        <v>66865565</v>
      </c>
      <c r="M39" s="12">
        <f t="shared" ref="M39:P39" si="16">SUM(M4:M38)</f>
        <v>232020</v>
      </c>
      <c r="N39" s="12">
        <f t="shared" si="16"/>
        <v>245</v>
      </c>
      <c r="O39" s="12">
        <f t="shared" si="16"/>
        <v>245</v>
      </c>
      <c r="P39" s="12">
        <f t="shared" si="16"/>
        <v>9474150</v>
      </c>
      <c r="Q39" s="12">
        <f>SUM(Q4:Q38)</f>
        <v>76339715</v>
      </c>
    </row>
    <row r="40" spans="1:20" x14ac:dyDescent="0.25">
      <c r="A40" s="2"/>
      <c r="B40" s="2"/>
      <c r="C40" s="2"/>
      <c r="D40" s="2"/>
      <c r="E40" s="2"/>
      <c r="F40" s="2"/>
      <c r="G40" s="2"/>
      <c r="H40" s="2"/>
      <c r="I40" s="8"/>
      <c r="J40" s="3"/>
      <c r="K40" s="3"/>
      <c r="L40" s="3"/>
      <c r="M40" s="3"/>
      <c r="N40" s="3"/>
      <c r="O40" s="3"/>
      <c r="P40" s="3"/>
      <c r="Q40" s="3"/>
    </row>
    <row r="41" spans="1:20" ht="20.25" x14ac:dyDescent="0.3">
      <c r="A41" s="2"/>
      <c r="B41" s="2"/>
      <c r="C41" s="64" t="s">
        <v>20</v>
      </c>
      <c r="D41" s="64"/>
      <c r="E41" s="64"/>
      <c r="F41" s="64"/>
      <c r="G41" s="64"/>
      <c r="H41" s="2"/>
      <c r="I41" s="64" t="s">
        <v>64</v>
      </c>
      <c r="J41" s="64"/>
      <c r="K41" s="64"/>
      <c r="L41" s="64"/>
      <c r="M41" s="64"/>
      <c r="N41" s="3"/>
      <c r="O41" s="3"/>
      <c r="P41" s="3"/>
      <c r="Q41" s="3"/>
    </row>
    <row r="42" spans="1:20" ht="20.25" x14ac:dyDescent="0.3">
      <c r="A42" s="2"/>
      <c r="B42" s="2"/>
      <c r="C42" s="49" t="s">
        <v>17</v>
      </c>
      <c r="D42" s="50"/>
      <c r="E42" s="50"/>
      <c r="F42" s="51"/>
      <c r="G42" s="11">
        <f>+Q39-M42</f>
        <v>61461069</v>
      </c>
      <c r="H42" s="2"/>
      <c r="I42" s="49" t="s">
        <v>17</v>
      </c>
      <c r="J42" s="50"/>
      <c r="K42" s="50"/>
      <c r="L42" s="51"/>
      <c r="M42" s="11">
        <f>+Q10+Q16+Q18+Q20+Q36+Q37+Q38</f>
        <v>14878646</v>
      </c>
      <c r="N42" s="3"/>
      <c r="O42" s="3"/>
      <c r="P42" s="3"/>
      <c r="Q42" s="3"/>
    </row>
    <row r="43" spans="1:20" ht="20.25" x14ac:dyDescent="0.3">
      <c r="A43" s="2"/>
      <c r="B43" s="2"/>
      <c r="C43" s="49" t="s">
        <v>18</v>
      </c>
      <c r="D43" s="50"/>
      <c r="E43" s="50"/>
      <c r="F43" s="51"/>
      <c r="G43" s="11">
        <f>+G42*19%</f>
        <v>11677603.109999999</v>
      </c>
      <c r="H43" s="2"/>
      <c r="I43" s="49" t="s">
        <v>18</v>
      </c>
      <c r="J43" s="50"/>
      <c r="K43" s="50"/>
      <c r="L43" s="51"/>
      <c r="M43" s="11">
        <f>+M42*19%</f>
        <v>2826942.74</v>
      </c>
      <c r="N43" s="3"/>
      <c r="O43" s="3"/>
      <c r="P43" s="3"/>
      <c r="Q43" s="3"/>
    </row>
    <row r="44" spans="1:20" ht="20.25" x14ac:dyDescent="0.3">
      <c r="A44" s="2"/>
      <c r="B44" s="2"/>
      <c r="C44" s="52" t="s">
        <v>19</v>
      </c>
      <c r="D44" s="53"/>
      <c r="E44" s="53"/>
      <c r="F44" s="54"/>
      <c r="G44" s="11">
        <f>+G42+G43</f>
        <v>73138672.109999999</v>
      </c>
      <c r="H44" s="8"/>
      <c r="I44" s="65" t="s">
        <v>19</v>
      </c>
      <c r="J44" s="66"/>
      <c r="K44" s="66"/>
      <c r="L44" s="67"/>
      <c r="M44" s="11">
        <f>+M42+M43</f>
        <v>17705588.740000002</v>
      </c>
      <c r="N44" s="3"/>
      <c r="O44" s="3"/>
      <c r="P44" s="3"/>
      <c r="Q44" s="3"/>
    </row>
    <row r="45" spans="1:20" x14ac:dyDescent="0.25">
      <c r="A45" s="2"/>
      <c r="B45" s="2"/>
      <c r="C45" s="2"/>
      <c r="D45" s="2"/>
      <c r="E45" s="2"/>
      <c r="F45" s="2"/>
      <c r="G45" s="2"/>
      <c r="H45" s="2"/>
      <c r="I45" s="32"/>
      <c r="J45" s="33"/>
      <c r="K45" s="33"/>
      <c r="L45" s="33"/>
      <c r="M45" s="33"/>
      <c r="N45" s="3"/>
      <c r="O45" s="3"/>
      <c r="P45" s="3"/>
      <c r="Q45" s="3"/>
    </row>
    <row r="46" spans="1:20" x14ac:dyDescent="0.25">
      <c r="A46" s="2"/>
      <c r="B46" s="2"/>
      <c r="C46" s="2"/>
      <c r="D46" s="2"/>
      <c r="E46" s="2"/>
      <c r="F46" s="2"/>
      <c r="G46" s="2"/>
      <c r="H46" s="2"/>
      <c r="I46" s="32"/>
      <c r="J46" s="33"/>
      <c r="K46" s="33"/>
      <c r="L46" s="33"/>
      <c r="M46" s="33"/>
      <c r="N46" s="3"/>
      <c r="O46" s="3"/>
      <c r="P46" s="3"/>
      <c r="Q46" s="3"/>
    </row>
    <row r="47" spans="1:20" x14ac:dyDescent="0.25">
      <c r="A47" s="2"/>
      <c r="B47" s="2"/>
      <c r="C47" s="2"/>
      <c r="D47" s="2"/>
      <c r="E47" s="2"/>
      <c r="F47" s="2"/>
      <c r="G47" s="2"/>
      <c r="H47" s="17"/>
      <c r="I47" s="1"/>
      <c r="J47" s="22"/>
      <c r="M47" s="8"/>
      <c r="Q47" s="6"/>
    </row>
    <row r="48" spans="1:20" ht="20.25" x14ac:dyDescent="0.3">
      <c r="C48" s="49" t="s">
        <v>21</v>
      </c>
      <c r="D48" s="50"/>
      <c r="E48" s="50"/>
      <c r="F48" s="51"/>
      <c r="G48" s="11">
        <f>+G42+M42</f>
        <v>76339715</v>
      </c>
      <c r="I48" s="23"/>
      <c r="J48" s="24"/>
      <c r="K48" s="25"/>
      <c r="L48" s="25"/>
      <c r="M48" s="25"/>
      <c r="N48" s="10"/>
      <c r="O48" s="10"/>
      <c r="P48" s="10"/>
      <c r="R48" s="4"/>
      <c r="S48" s="4"/>
      <c r="T48" s="4"/>
    </row>
    <row r="49" spans="1:20" ht="20.25" x14ac:dyDescent="0.3">
      <c r="A49" s="1"/>
      <c r="B49" s="1"/>
      <c r="C49" s="49" t="s">
        <v>18</v>
      </c>
      <c r="D49" s="50"/>
      <c r="E49" s="50"/>
      <c r="F49" s="51"/>
      <c r="G49" s="11">
        <f>+G48*19%</f>
        <v>14504545.85</v>
      </c>
      <c r="I49" s="55"/>
      <c r="J49" s="55"/>
      <c r="K49" s="36"/>
      <c r="L49" s="36"/>
      <c r="M49" s="25"/>
      <c r="N49" s="14"/>
      <c r="O49" s="15"/>
      <c r="P49" s="15"/>
      <c r="Q49" s="15"/>
      <c r="S49" s="6"/>
      <c r="T49" s="6"/>
    </row>
    <row r="50" spans="1:20" ht="20.25" x14ac:dyDescent="0.3">
      <c r="A50" s="1"/>
      <c r="B50" s="1"/>
      <c r="C50" s="52" t="s">
        <v>19</v>
      </c>
      <c r="D50" s="53"/>
      <c r="E50" s="53"/>
      <c r="F50" s="54"/>
      <c r="G50" s="11">
        <f>+G48+G49</f>
        <v>90844260.849999994</v>
      </c>
      <c r="I50" s="26"/>
      <c r="J50" s="27"/>
      <c r="K50" s="28"/>
      <c r="L50" s="28"/>
      <c r="M50" s="25"/>
      <c r="N50" s="16"/>
      <c r="O50" s="15"/>
      <c r="P50" s="15"/>
      <c r="Q50" s="15"/>
      <c r="S50" s="6"/>
      <c r="T50" s="6"/>
    </row>
    <row r="51" spans="1:20" ht="20.25" x14ac:dyDescent="0.3">
      <c r="A51" s="1"/>
      <c r="B51" s="1"/>
      <c r="C51" s="1"/>
      <c r="F51" s="6"/>
      <c r="G51" s="6"/>
      <c r="I51" s="26"/>
      <c r="J51" s="29"/>
      <c r="K51" s="28"/>
      <c r="L51" s="28"/>
      <c r="M51" s="25"/>
      <c r="N51" s="16"/>
      <c r="O51" s="16"/>
      <c r="P51" s="16"/>
      <c r="Q51" s="15"/>
      <c r="S51" s="6"/>
      <c r="T51" s="6"/>
    </row>
    <row r="52" spans="1:20" ht="20.25" x14ac:dyDescent="0.3">
      <c r="A52" s="1"/>
      <c r="B52" s="1"/>
      <c r="C52" s="1"/>
      <c r="F52" s="6"/>
      <c r="G52" s="6"/>
      <c r="I52" s="26"/>
      <c r="J52" s="27"/>
      <c r="K52" s="28"/>
      <c r="L52" s="28"/>
      <c r="M52" s="25"/>
      <c r="N52" s="16"/>
      <c r="O52" s="16"/>
      <c r="P52" s="16"/>
      <c r="Q52" s="15"/>
      <c r="S52" s="6"/>
      <c r="T52" s="6"/>
    </row>
    <row r="53" spans="1:20" ht="20.25" x14ac:dyDescent="0.3">
      <c r="A53" s="1"/>
      <c r="B53" s="1"/>
      <c r="C53" s="1"/>
      <c r="F53" s="6"/>
      <c r="G53" s="6"/>
      <c r="I53" s="26"/>
      <c r="J53" s="27"/>
      <c r="K53" s="28"/>
      <c r="L53" s="28"/>
      <c r="M53" s="25"/>
      <c r="N53" s="16"/>
      <c r="O53" s="16"/>
      <c r="P53" s="16"/>
      <c r="Q53" s="15"/>
      <c r="S53" s="6"/>
      <c r="T53" s="6"/>
    </row>
    <row r="54" spans="1:20" ht="15.75" x14ac:dyDescent="0.25">
      <c r="A54" s="1"/>
      <c r="B54" s="1"/>
      <c r="C54" s="1"/>
      <c r="F54" s="6"/>
      <c r="G54" s="6"/>
      <c r="H54" s="10"/>
      <c r="I54" s="30"/>
      <c r="J54" s="30"/>
      <c r="K54" s="30"/>
      <c r="L54" s="28"/>
      <c r="M54" s="25"/>
      <c r="S54" s="6"/>
      <c r="T54" s="6"/>
    </row>
    <row r="55" spans="1:20" ht="20.25" x14ac:dyDescent="0.3">
      <c r="A55" s="1"/>
      <c r="B55" s="1"/>
      <c r="C55" s="1"/>
      <c r="H55" s="6"/>
      <c r="I55" s="26"/>
      <c r="J55" s="27"/>
      <c r="K55" s="28"/>
      <c r="L55" s="28"/>
      <c r="M55" s="25"/>
      <c r="N55" s="14"/>
      <c r="O55" s="15"/>
      <c r="P55" s="15"/>
      <c r="Q55" s="15"/>
    </row>
    <row r="56" spans="1:20" ht="20.25" x14ac:dyDescent="0.3">
      <c r="A56" s="1"/>
      <c r="B56" s="1"/>
      <c r="C56" s="1"/>
      <c r="G56" s="6"/>
      <c r="I56" s="26"/>
      <c r="J56" s="27"/>
      <c r="K56" s="28"/>
      <c r="L56" s="28"/>
      <c r="M56" s="25"/>
      <c r="N56" s="16"/>
      <c r="O56" s="15"/>
      <c r="P56" s="15"/>
      <c r="Q56" s="15"/>
    </row>
    <row r="57" spans="1:20" ht="20.25" x14ac:dyDescent="0.3">
      <c r="A57" s="1"/>
      <c r="B57" s="1"/>
      <c r="C57" s="1"/>
      <c r="I57" s="26"/>
      <c r="J57" s="27"/>
      <c r="K57" s="28"/>
      <c r="L57" s="28"/>
      <c r="M57" s="25"/>
      <c r="N57" s="16"/>
      <c r="O57" s="16"/>
      <c r="P57" s="16"/>
      <c r="Q57" s="15"/>
    </row>
    <row r="58" spans="1:20" ht="20.25" x14ac:dyDescent="0.3">
      <c r="A58" s="1"/>
      <c r="B58" s="1"/>
      <c r="C58" s="1"/>
      <c r="I58" s="30"/>
      <c r="J58" s="30"/>
      <c r="K58" s="28"/>
      <c r="L58" s="28"/>
      <c r="M58" s="25"/>
      <c r="N58" s="16"/>
      <c r="O58" s="16"/>
      <c r="P58" s="16"/>
      <c r="Q58" s="15"/>
    </row>
    <row r="59" spans="1:20" ht="20.25" x14ac:dyDescent="0.3">
      <c r="I59" s="30"/>
      <c r="J59" s="30"/>
      <c r="K59" s="28"/>
      <c r="L59" s="28"/>
      <c r="M59" s="25"/>
      <c r="N59" s="16"/>
      <c r="O59" s="16"/>
      <c r="P59" s="16"/>
      <c r="Q59" s="15"/>
    </row>
    <row r="60" spans="1:20" ht="15.75" x14ac:dyDescent="0.25">
      <c r="I60" s="30"/>
      <c r="J60" s="30"/>
      <c r="K60" s="28"/>
      <c r="L60" s="28"/>
      <c r="M60" s="25"/>
    </row>
    <row r="61" spans="1:20" ht="15.75" x14ac:dyDescent="0.25">
      <c r="I61" s="30"/>
      <c r="J61" s="30"/>
      <c r="K61" s="28"/>
      <c r="L61" s="28"/>
      <c r="M61" s="25"/>
    </row>
    <row r="62" spans="1:20" x14ac:dyDescent="0.25">
      <c r="I62" s="31"/>
      <c r="J62" s="25"/>
      <c r="K62" s="25"/>
      <c r="L62" s="25"/>
      <c r="M62" s="25"/>
    </row>
    <row r="63" spans="1:20" x14ac:dyDescent="0.25">
      <c r="I63" s="31"/>
      <c r="J63" s="25"/>
      <c r="K63" s="25"/>
      <c r="L63" s="25"/>
      <c r="M63" s="25"/>
    </row>
  </sheetData>
  <autoFilter ref="A3:T39" xr:uid="{00000000-0001-0000-0000-000000000000}"/>
  <mergeCells count="26">
    <mergeCell ref="I49:J49"/>
    <mergeCell ref="I2:L2"/>
    <mergeCell ref="M2:P2"/>
    <mergeCell ref="C50:F50"/>
    <mergeCell ref="A39:H39"/>
    <mergeCell ref="A4:A5"/>
    <mergeCell ref="A6:A7"/>
    <mergeCell ref="H1:H3"/>
    <mergeCell ref="G1:G3"/>
    <mergeCell ref="F1:F3"/>
    <mergeCell ref="E1:E3"/>
    <mergeCell ref="C41:G41"/>
    <mergeCell ref="I41:M41"/>
    <mergeCell ref="I42:L42"/>
    <mergeCell ref="I43:L43"/>
    <mergeCell ref="I44:L44"/>
    <mergeCell ref="C48:F48"/>
    <mergeCell ref="C49:F49"/>
    <mergeCell ref="C42:F42"/>
    <mergeCell ref="C43:F43"/>
    <mergeCell ref="C44:F44"/>
    <mergeCell ref="D1:D3"/>
    <mergeCell ref="C1:C3"/>
    <mergeCell ref="B1:B3"/>
    <mergeCell ref="A1:A3"/>
    <mergeCell ref="I1:P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Producción VallasAnt</dc:creator>
  <cp:lastModifiedBy>lina marcela gallego medina</cp:lastModifiedBy>
  <dcterms:created xsi:type="dcterms:W3CDTF">2024-08-06T17:48:58Z</dcterms:created>
  <dcterms:modified xsi:type="dcterms:W3CDTF">2025-11-11T20:29:16Z</dcterms:modified>
</cp:coreProperties>
</file>