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SENA\Desktop\ESCRITORIO 2020\Compras 2020\Proceso 36. Espacios confinados\"/>
    </mc:Choice>
  </mc:AlternateContent>
  <bookViews>
    <workbookView xWindow="0" yWindow="0" windowWidth="20490" windowHeight="7020"/>
  </bookViews>
  <sheets>
    <sheet name="cuadro de precios" sheetId="2" r:id="rId1"/>
    <sheet name="Hoja1" sheetId="3" state="hidden" r:id="rId2"/>
  </sheets>
  <calcPr calcId="162913"/>
</workbook>
</file>

<file path=xl/calcChain.xml><?xml version="1.0" encoding="utf-8"?>
<calcChain xmlns="http://schemas.openxmlformats.org/spreadsheetml/2006/main">
  <c r="F18" i="3" l="1"/>
  <c r="K17" i="3"/>
  <c r="K16" i="3"/>
  <c r="K15" i="3"/>
  <c r="K14" i="3"/>
  <c r="K13" i="3"/>
  <c r="J13" i="3"/>
  <c r="H13" i="3"/>
  <c r="H18" i="3" s="1"/>
  <c r="J12" i="3"/>
  <c r="J18" i="3" s="1"/>
  <c r="H12" i="3"/>
  <c r="F12" i="3"/>
  <c r="K10" i="3"/>
  <c r="K9" i="3"/>
  <c r="K8" i="3"/>
  <c r="K7" i="3"/>
  <c r="K6" i="3"/>
  <c r="K5" i="3"/>
  <c r="K3" i="3"/>
  <c r="H19" i="3" l="1"/>
  <c r="H20" i="3" s="1"/>
  <c r="J20" i="3"/>
  <c r="J19" i="3"/>
  <c r="K12" i="3"/>
  <c r="K18" i="3" s="1"/>
  <c r="F19" i="3"/>
  <c r="F20" i="3" s="1"/>
  <c r="K18" i="2"/>
  <c r="F12" i="2"/>
  <c r="H12" i="2"/>
  <c r="J12" i="2"/>
  <c r="H13" i="2"/>
  <c r="K13" i="2"/>
  <c r="J18" i="2"/>
  <c r="J19" i="2" s="1"/>
  <c r="J20" i="2" s="1"/>
  <c r="K14" i="2"/>
  <c r="K15" i="2"/>
  <c r="K16" i="2"/>
  <c r="K17" i="2"/>
  <c r="K7" i="2"/>
  <c r="K8" i="2"/>
  <c r="K9" i="2"/>
  <c r="K10" i="2"/>
  <c r="K6" i="2"/>
  <c r="K5" i="2"/>
  <c r="K3" i="2"/>
  <c r="J13" i="2"/>
  <c r="K19" i="3" l="1"/>
  <c r="K20" i="3" s="1"/>
  <c r="K12" i="2"/>
  <c r="K19" i="2" s="1"/>
  <c r="K20" i="2" s="1"/>
  <c r="H18" i="2"/>
  <c r="H19" i="2" l="1"/>
  <c r="F18" i="2"/>
  <c r="H20" i="2" l="1"/>
  <c r="F19" i="2"/>
  <c r="F20" i="2" s="1"/>
</calcChain>
</file>

<file path=xl/sharedStrings.xml><?xml version="1.0" encoding="utf-8"?>
<sst xmlns="http://schemas.openxmlformats.org/spreadsheetml/2006/main" count="116" uniqueCount="45">
  <si>
    <t>Ítem</t>
  </si>
  <si>
    <t>Descripción</t>
  </si>
  <si>
    <t>Unidad</t>
  </si>
  <si>
    <t>Cantidad</t>
  </si>
  <si>
    <t>Valor Unitario</t>
  </si>
  <si>
    <t>Valor Total</t>
  </si>
  <si>
    <t>MODULO 1. Tanque Horizontal</t>
  </si>
  <si>
    <t>2.1</t>
  </si>
  <si>
    <t>2.2</t>
  </si>
  <si>
    <t>2.3</t>
  </si>
  <si>
    <t>MODULO 2. Estructura Vertical</t>
  </si>
  <si>
    <t>3.1</t>
  </si>
  <si>
    <t>3.2</t>
  </si>
  <si>
    <t>3.3</t>
  </si>
  <si>
    <t>TOTAL ANTES DE IVA</t>
  </si>
  <si>
    <t>IVA</t>
  </si>
  <si>
    <t>TOTAL OFERTA CON IVA</t>
  </si>
  <si>
    <t>Sistema de puesta a tierra para estructura metalica del ambiente en espacios confinados</t>
  </si>
  <si>
    <t>Cotización 2 wcp</t>
  </si>
  <si>
    <t>Suministro e instalación de línea de vida para escalera tipo gato, la linea de vida debe ser en cable de acero de diametro nominal de 3/8" sus componentes deben estar certificados.</t>
  </si>
  <si>
    <t>Suministro instalación de Manhole de 24" de diámetro mínimo con tapa. Superior del tanque.</t>
  </si>
  <si>
    <t>Suministro e instalación de dos Manholes de mínimo 24" (60 cm) en entrada y salida del tanque //laterales del tanque)</t>
  </si>
  <si>
    <t>Sistema de ventilación mecánica `para mantener el confort térmico dentro del tanque, el sistema puede ser portatil pero diferente al que se usa en las prácticas y debe permitir su control en y durante las prácticas de ventilación mecánica.</t>
  </si>
  <si>
    <t>Sistema de ventilación mecánica para mantener el confort térmico dentro del tanque, el sistema puede ser portatil pero diferente al que se usa en las prácticas y debe permitir su control en y durante las prácticas de ventilación mecánica.</t>
  </si>
  <si>
    <t>Suministro e instalación de dos puntos restrictivos los cuales deberan ser diseñados por una persona calificada y deben tener una resistencia mínima de 5000 Lb por persona conectadas(22,2 Kilonewtons - 2272 Kg) en baranda existente</t>
  </si>
  <si>
    <r>
      <t xml:space="preserve">Suministro e instalación barandas de protección para pasarella existente y 2 puntos de restricción los cuales deberan ser diseñados por una persona calificada y deben tener una resistencia mínima de 5000 Lb por persona conectadas(13.19 Kilonewtons - 1339.2 Kg), estas barandas deben de tener una resistencia estructural mínimo de 200 lb (98,9 kg) de carga puntual en el punto medio del travesaño superior de la baranda aplicada en cualquier dirección y contar con un travesaño de agarre superior.
</t>
    </r>
    <r>
      <rPr>
        <b/>
        <sz val="10"/>
        <rFont val="Arial"/>
        <family val="2"/>
      </rPr>
      <t>Altura de la baranda</t>
    </r>
    <r>
      <rPr>
        <sz val="10"/>
        <rFont val="Arial"/>
        <family val="2"/>
      </rPr>
      <t xml:space="preserve"> (Desde la superfiicie en donde se camina o trabaja, hasta el borde superior del travesaño superior) un  (1) metro minimo sobre la superficie de trabajo.
Ubicación de los travesaños: Deben ser ubicados a máximo 48 cm entre si.
Separación entre soportes verticales: Aquella que garantice la resistencia mínima solicitada.
Altura de los roda pies: de minimo 9 cm medidos desde la superficie en donde se camina y/o trabaja.
Las barandas deben ser de material con carasteristicas de agarre, libre de riesgos cortantes o punzantes. las barandas deberan ser fijas por que seran usadas como medida de restricción.</t>
    </r>
  </si>
  <si>
    <t>Nota:</t>
  </si>
  <si>
    <t>Memorias de Cálculo y pruebas de Funcionamiento:Todo los puntos de anclaje de restricción, la linea de vida, la baranda y los Manholes deberan tener memoria de cálculo estructurales por escrito firmadas por persona calificada.
Se deben adicionar las fichas técnicas  de las lineas de vida y del sistema de ventilación mecánica.</t>
  </si>
  <si>
    <t>Lavado general de la estructura metálica, raspado, desengrasado y pintura general a los (4)  módulos del ambiente para entrenamiento en espacios confinados nivel 1.
Los modulos deben contar con un acabado interior y exterior con pintura tipo epóxica terminado con 5Mils de espesor  color gris RAL 7045 con franjas de transito en color aarillo trafico, de acuerdo a la norma tecnica de ICONTEC 1283-2°-R</t>
  </si>
  <si>
    <t xml:space="preserve">  6.500.000
</t>
  </si>
  <si>
    <t>1. 859.500</t>
  </si>
  <si>
    <t>Cotización 3 BBC</t>
  </si>
  <si>
    <t>VALOR PROMEDIO</t>
  </si>
  <si>
    <t>Suministro e instalación de dos manholes de 24 " (60 cm) uno en  un costado en la parte superior del tanque (silo) y el otro Manhole de mínimo 24" (60 cm) en la parte inferior como accesso rápido para caso de emergencias y un último Manhole en el modulos 2 de 24 "(60 cm) en la parte inferior que sirva de acceso rápido en caso de emergencias.</t>
  </si>
  <si>
    <t>Sistema de Iluminaciòn interno Mudulo 1, tipo led con control para el alumbrado interno que permita en caso de emergencia iluminar el interior.</t>
  </si>
  <si>
    <t>Sistema de Iluminaciòn interno Mudulo 2, tipo led concontrol para el alumbrado interno que permita en caso de emergencia iluminar el interior.</t>
  </si>
  <si>
    <t>Revisión, mantenimiento  y reparación  de   la   red   eléctrica   de   cada   módulo   de   formación   (4   módulos), mantenimiento y reparación  del  sistema  mecánico  del  modulo  de  inundación incluido el control de nivel de profundidad de agua,  revisión , mantenimiento y reparación  de  la plataforma  de  elevación, revisión,  mantenimiento y reparación de  líneas de  vida. Revisión, mantenimiento y reparación del sistema electromecánico de los 4 ambientes.
En todas las modificaciones realizadas en el mantenimiento deben quedar libres de superficies filosas, las aristas de la estructura deben estar suavisadas o protegidas con elementos que eviten accidentes y leciones.</t>
  </si>
  <si>
    <t>Nota 2:</t>
  </si>
  <si>
    <t>Norma de Diseño: Se deben tener encuenta las normas colombianas de Diseño y construcción sismo resistente en  NRS10 (LEY 400 DEL 1997, DECRETO 33 DE 1998) Y LOS DECRETOS QUE LO MODIFIQUE O SUSTITUYAN,. EN CASO DE PRESENTARSE AMBIGÜEDAD CON RELACIÓN A LOS CONCEPTOS FORMULADOS, PREVALECERAN LOS LINEAMIENTOS CONSIGNADOS EN LA NORMA NSR10 Y EN LAS NORMAS MENCIONADAS ACONTINUACIÓN 
-CODIGO AISC-ASD
-NORMA EIA-222F
-NORMA ASTM A -36,283, 572, 123, 153, 307
-Normas del instituto nacional estado unidenses estandares ANSI
-Reglamento Técnico para instalaciones eléctricas RETIE
-Normas técnicas colombianas NTC promulgadas por el instituto colombiano de normas técnicas y certificación ICONTEC
-Normas de la sociedad americana de ensayo y materiales ASTM
-Estandar EIA-222F
Resolución 1409 de 2012 del Ministerio de trabajo
-resolución 2578 de 2012 del sena
Resolución 0491 del 2020</t>
  </si>
  <si>
    <t>Cotización 2 JAG</t>
  </si>
  <si>
    <t xml:space="preserve">MANTENIMIENTO Y PUESTA A PUNTO DEL AMBIENTE PARA ENTRENAMIENTO EN ESPACIOS CONFINADOS DEL CENTRO REGIONAL RIONEGRO
CIAA, ANTIOQUIA. </t>
  </si>
  <si>
    <t xml:space="preserve">                  6.500.000
</t>
  </si>
  <si>
    <t>Lavado general de la estructura metálica, raspado, desengrasado y pintura general a los (4)  módulos del ambiente para entrenamiento en espacios confinados nivel 1.
Los modulos deben contar con un acabado interior y exterior con pintura tipo epóxica terminado con 5Mils de espesor  color gris RAL 7045 con franjas de transito en color amarillo trafico, de acuerdo a la norma tecnica de ICONTEC 1283-2°-R</t>
  </si>
  <si>
    <t xml:space="preserve">MANTENIMIENTO Y PUESTA A PUNTO DEL AMBIENTE PARA ENTRENAMIENTO EN ESPACIOS CONFINADOS - CENTRO REGIONAL RIONEGRO
CIAA, ANTIOQUIA. </t>
  </si>
  <si>
    <t>COTIZACIÓN JAG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</si>
</sst>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25" x14ac:knownFonts="1">
    <font>
      <sz val="10"/>
      <color rgb="FF000000"/>
      <name val="Times New Roman"/>
      <charset val="204"/>
    </font>
    <font>
      <b/>
      <sz val="10"/>
      <name val="Arial"/>
      <family val="2"/>
    </font>
    <font>
      <sz val="11"/>
      <color rgb="FF000000"/>
      <name val="Times New Roman"/>
      <family val="1"/>
    </font>
    <font>
      <b/>
      <sz val="11"/>
      <name val="Calibri"/>
      <family val="2"/>
    </font>
    <font>
      <sz val="11"/>
      <color rgb="FF000000"/>
      <name val="Calibri"/>
      <family val="2"/>
    </font>
    <font>
      <sz val="14"/>
      <color rgb="FF000000"/>
      <name val="Times New Roman"/>
      <family val="1"/>
    </font>
    <font>
      <sz val="14"/>
      <color rgb="FF000000"/>
      <name val="Calibri"/>
      <family val="2"/>
    </font>
    <font>
      <sz val="14"/>
      <name val="Calibri"/>
      <family val="2"/>
    </font>
    <font>
      <sz val="10"/>
      <color rgb="FF000000"/>
      <name val="Times New Roman"/>
      <family val="1"/>
    </font>
    <font>
      <b/>
      <sz val="10"/>
      <name val="Calibri"/>
      <family val="2"/>
    </font>
    <font>
      <sz val="10"/>
      <name val="Arial"/>
      <family val="2"/>
    </font>
    <font>
      <sz val="10"/>
      <name val="Calibri"/>
      <family val="2"/>
    </font>
    <font>
      <sz val="10"/>
      <color rgb="FF000000"/>
      <name val="Calibri"/>
      <family val="2"/>
    </font>
    <font>
      <b/>
      <sz val="9"/>
      <name val="Calibri"/>
      <family val="2"/>
    </font>
    <font>
      <sz val="9"/>
      <color rgb="FF000000"/>
      <name val="Calibri"/>
      <family val="2"/>
    </font>
    <font>
      <sz val="9"/>
      <color rgb="FF000000"/>
      <name val="Times New Roman"/>
      <family val="1"/>
    </font>
    <font>
      <b/>
      <sz val="11"/>
      <color rgb="FF000000"/>
      <name val="Arial"/>
      <family val="2"/>
    </font>
    <font>
      <b/>
      <sz val="14"/>
      <color rgb="FF000000"/>
      <name val="Times New Roman"/>
      <family val="1"/>
    </font>
    <font>
      <b/>
      <sz val="7"/>
      <color rgb="FF000000"/>
      <name val="Arial"/>
      <family val="2"/>
    </font>
    <font>
      <b/>
      <sz val="7"/>
      <name val="Calibri"/>
      <family val="2"/>
    </font>
    <font>
      <sz val="7"/>
      <color rgb="FF000000"/>
      <name val="Calibri"/>
      <family val="2"/>
    </font>
    <font>
      <sz val="7"/>
      <color rgb="FF000000"/>
      <name val="Times New Roman"/>
      <family val="1"/>
    </font>
    <font>
      <sz val="7"/>
      <name val="Calibri"/>
      <family val="2"/>
    </font>
    <font>
      <b/>
      <sz val="8"/>
      <name val="Arial"/>
      <family val="2"/>
    </font>
    <font>
      <b/>
      <sz val="10"/>
      <color rgb="FF000000"/>
      <name val="Times New Roman"/>
      <family val="1"/>
    </font>
  </fonts>
  <fills count="5">
    <fill>
      <patternFill patternType="none"/>
    </fill>
    <fill>
      <patternFill patternType="gray125"/>
    </fill>
    <fill>
      <patternFill patternType="solid">
        <fgColor rgb="FFFFFF00"/>
      </patternFill>
    </fill>
    <fill>
      <patternFill patternType="solid">
        <fgColor rgb="FF4BF030"/>
        <bgColor indexed="64"/>
      </patternFill>
    </fill>
    <fill>
      <patternFill patternType="solid">
        <fgColor rgb="FFFFFF00"/>
        <bgColor indexed="64"/>
      </patternFill>
    </fill>
  </fills>
  <borders count="14">
    <border>
      <left/>
      <right/>
      <top/>
      <bottom/>
      <diagonal/>
    </border>
    <border>
      <left style="thin">
        <color rgb="FFD2D2D2"/>
      </left>
      <right/>
      <top style="thin">
        <color rgb="FFD2D2D2"/>
      </top>
      <bottom style="thin">
        <color rgb="FF000000"/>
      </bottom>
      <diagonal/>
    </border>
    <border>
      <left style="thin">
        <color rgb="FF000000"/>
      </left>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bottom style="thin">
        <color rgb="FF000000"/>
      </bottom>
      <diagonal/>
    </border>
    <border>
      <left/>
      <right/>
      <top style="thin">
        <color rgb="FF000000"/>
      </top>
      <bottom/>
      <diagonal/>
    </border>
    <border>
      <left style="thin">
        <color rgb="FF000000"/>
      </left>
      <right/>
      <top/>
      <bottom/>
      <diagonal/>
    </border>
    <border>
      <left style="thin">
        <color rgb="FFD2D2D2"/>
      </left>
      <right/>
      <top style="thin">
        <color rgb="FF000000"/>
      </top>
      <bottom style="thin">
        <color rgb="FF000000"/>
      </bottom>
      <diagonal/>
    </border>
    <border>
      <left style="thin">
        <color rgb="FFD2D2D2"/>
      </left>
      <right/>
      <top style="thin">
        <color rgb="FF000000"/>
      </top>
      <bottom style="thin">
        <color rgb="FFD2D2D2"/>
      </bottom>
      <diagonal/>
    </border>
    <border>
      <left style="thin">
        <color rgb="FFD2D2D2"/>
      </left>
      <right/>
      <top style="thin">
        <color rgb="FFD2D2D2"/>
      </top>
      <bottom style="thin">
        <color rgb="FFD2D2D2"/>
      </bottom>
      <diagonal/>
    </border>
    <border>
      <left style="thin">
        <color rgb="FF000000"/>
      </left>
      <right style="thin">
        <color rgb="FF000000"/>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86">
    <xf numFmtId="0" fontId="0" fillId="0" borderId="0" xfId="0" applyFill="1" applyBorder="1" applyAlignment="1">
      <alignment horizontal="left" vertical="top"/>
    </xf>
    <xf numFmtId="0" fontId="2" fillId="0" borderId="0" xfId="0" applyFont="1" applyFill="1" applyBorder="1" applyAlignment="1">
      <alignment horizontal="left" vertical="top"/>
    </xf>
    <xf numFmtId="0" fontId="5" fillId="0" borderId="0" xfId="0" applyFont="1" applyFill="1" applyBorder="1" applyAlignment="1">
      <alignment horizontal="left" vertical="top"/>
    </xf>
    <xf numFmtId="0" fontId="8" fillId="0" borderId="0" xfId="0" applyFont="1" applyFill="1" applyBorder="1" applyAlignment="1">
      <alignment horizontal="left" vertical="top"/>
    </xf>
    <xf numFmtId="0" fontId="15" fillId="0" borderId="0" xfId="0" applyFont="1" applyFill="1" applyBorder="1" applyAlignment="1">
      <alignment horizontal="left" vertical="top"/>
    </xf>
    <xf numFmtId="0" fontId="3" fillId="0" borderId="4" xfId="0" applyFont="1" applyFill="1" applyBorder="1" applyAlignment="1">
      <alignment horizontal="center" vertical="top" wrapText="1"/>
    </xf>
    <xf numFmtId="0" fontId="5" fillId="0" borderId="3" xfId="0" applyFont="1" applyFill="1" applyBorder="1" applyAlignment="1">
      <alignment horizontal="left" vertical="top"/>
    </xf>
    <xf numFmtId="0" fontId="8" fillId="0" borderId="0" xfId="0" applyFont="1" applyFill="1" applyBorder="1" applyAlignment="1">
      <alignment horizontal="left" vertical="top" wrapText="1"/>
    </xf>
    <xf numFmtId="0" fontId="17" fillId="0" borderId="0" xfId="0" applyFont="1" applyFill="1" applyBorder="1" applyAlignment="1">
      <alignment horizontal="left" vertical="top"/>
    </xf>
    <xf numFmtId="3" fontId="4" fillId="0" borderId="3" xfId="0" applyNumberFormat="1" applyFont="1" applyFill="1" applyBorder="1" applyAlignment="1">
      <alignment horizontal="center" vertical="top" shrinkToFit="1"/>
    </xf>
    <xf numFmtId="3" fontId="5" fillId="0" borderId="3" xfId="0" applyNumberFormat="1" applyFont="1" applyFill="1" applyBorder="1" applyAlignment="1">
      <alignment horizontal="left" vertical="top"/>
    </xf>
    <xf numFmtId="1" fontId="6" fillId="0" borderId="7" xfId="0" applyNumberFormat="1" applyFont="1" applyFill="1" applyBorder="1" applyAlignment="1">
      <alignment horizontal="center" vertical="top" shrinkToFit="1"/>
    </xf>
    <xf numFmtId="3" fontId="5" fillId="0" borderId="3" xfId="0" applyNumberFormat="1" applyFont="1" applyFill="1" applyBorder="1" applyAlignment="1">
      <alignment horizontal="center" vertical="center"/>
    </xf>
    <xf numFmtId="1" fontId="6" fillId="0" borderId="2" xfId="0" applyNumberFormat="1" applyFont="1" applyFill="1" applyBorder="1" applyAlignment="1">
      <alignment horizontal="center" vertical="top" shrinkToFit="1"/>
    </xf>
    <xf numFmtId="0" fontId="7" fillId="0" borderId="2" xfId="0" applyFont="1" applyFill="1" applyBorder="1" applyAlignment="1">
      <alignment horizontal="center" vertical="top" wrapText="1"/>
    </xf>
    <xf numFmtId="164" fontId="6" fillId="0" borderId="2" xfId="0" applyNumberFormat="1" applyFont="1" applyFill="1" applyBorder="1" applyAlignment="1">
      <alignment horizontal="center" vertical="top" shrinkToFit="1"/>
    </xf>
    <xf numFmtId="0" fontId="7" fillId="0" borderId="5" xfId="0" applyFont="1" applyFill="1" applyBorder="1" applyAlignment="1">
      <alignment horizontal="center" vertical="top" wrapText="1"/>
    </xf>
    <xf numFmtId="1" fontId="6" fillId="0" borderId="8" xfId="0" applyNumberFormat="1" applyFont="1" applyFill="1" applyBorder="1" applyAlignment="1">
      <alignment horizontal="center" vertical="top" shrinkToFit="1"/>
    </xf>
    <xf numFmtId="0" fontId="7" fillId="0" borderId="9" xfId="0" applyFont="1" applyFill="1" applyBorder="1" applyAlignment="1">
      <alignment horizontal="center" vertical="top" wrapText="1"/>
    </xf>
    <xf numFmtId="164" fontId="6" fillId="0" borderId="1" xfId="0" applyNumberFormat="1" applyFont="1" applyFill="1" applyBorder="1" applyAlignment="1">
      <alignment horizontal="center" vertical="top" shrinkToFit="1"/>
    </xf>
    <xf numFmtId="0" fontId="5" fillId="0" borderId="8" xfId="0" applyFont="1" applyFill="1" applyBorder="1" applyAlignment="1">
      <alignment horizontal="left" wrapText="1"/>
    </xf>
    <xf numFmtId="0" fontId="5" fillId="0" borderId="9" xfId="0" applyFont="1" applyFill="1" applyBorder="1" applyAlignment="1">
      <alignment horizontal="left" wrapText="1"/>
    </xf>
    <xf numFmtId="0" fontId="9" fillId="0" borderId="10" xfId="0" applyFont="1" applyFill="1" applyBorder="1" applyAlignment="1">
      <alignment horizontal="center" vertical="top" wrapText="1"/>
    </xf>
    <xf numFmtId="0" fontId="13" fillId="0" borderId="10" xfId="0" applyFont="1" applyFill="1" applyBorder="1" applyAlignment="1">
      <alignment horizontal="center" vertical="top" wrapText="1"/>
    </xf>
    <xf numFmtId="0" fontId="13" fillId="0" borderId="10" xfId="0" applyFont="1" applyFill="1" applyBorder="1" applyAlignment="1">
      <alignment horizontal="right" vertical="top" wrapText="1"/>
    </xf>
    <xf numFmtId="0" fontId="3" fillId="0" borderId="10" xfId="0" applyFont="1" applyFill="1" applyBorder="1" applyAlignment="1">
      <alignment horizontal="center" vertical="top" wrapText="1"/>
    </xf>
    <xf numFmtId="0" fontId="10" fillId="0" borderId="3" xfId="0" applyFont="1" applyFill="1" applyBorder="1" applyAlignment="1">
      <alignment horizontal="left" vertical="top" wrapText="1"/>
    </xf>
    <xf numFmtId="1" fontId="12" fillId="0" borderId="3" xfId="0" applyNumberFormat="1" applyFont="1" applyFill="1" applyBorder="1" applyAlignment="1">
      <alignment horizontal="center" vertical="center" shrinkToFit="1"/>
    </xf>
    <xf numFmtId="1" fontId="14" fillId="0" borderId="3" xfId="0" applyNumberFormat="1" applyFont="1" applyFill="1" applyBorder="1" applyAlignment="1">
      <alignment horizontal="center" vertical="center" shrinkToFit="1"/>
    </xf>
    <xf numFmtId="3" fontId="4" fillId="0" borderId="3" xfId="0" applyNumberFormat="1" applyFont="1" applyFill="1" applyBorder="1" applyAlignment="1">
      <alignment horizontal="center" vertical="center" shrinkToFit="1"/>
    </xf>
    <xf numFmtId="3" fontId="4" fillId="0" borderId="3" xfId="0" applyNumberFormat="1" applyFont="1" applyFill="1" applyBorder="1" applyAlignment="1">
      <alignment horizontal="center" wrapText="1" shrinkToFit="1"/>
    </xf>
    <xf numFmtId="0" fontId="11" fillId="0" borderId="3" xfId="0" applyFont="1" applyFill="1" applyBorder="1" applyAlignment="1">
      <alignment horizontal="center" vertical="top" wrapText="1"/>
    </xf>
    <xf numFmtId="1" fontId="14" fillId="0" borderId="3" xfId="0" applyNumberFormat="1" applyFont="1" applyFill="1" applyBorder="1" applyAlignment="1">
      <alignment horizontal="center" vertical="top" shrinkToFit="1"/>
    </xf>
    <xf numFmtId="0" fontId="8" fillId="0" borderId="3" xfId="0" applyFont="1" applyFill="1" applyBorder="1" applyAlignment="1">
      <alignment horizontal="left" wrapText="1"/>
    </xf>
    <xf numFmtId="9" fontId="14" fillId="0" borderId="3" xfId="0" applyNumberFormat="1" applyFont="1" applyFill="1" applyBorder="1" applyAlignment="1">
      <alignment horizontal="right" vertical="top" shrinkToFit="1"/>
    </xf>
    <xf numFmtId="0" fontId="3" fillId="0" borderId="6" xfId="0" applyFont="1" applyFill="1" applyBorder="1" applyAlignment="1">
      <alignment horizontal="center" vertical="top" wrapText="1"/>
    </xf>
    <xf numFmtId="0" fontId="13" fillId="0" borderId="3" xfId="0" applyFont="1" applyFill="1" applyBorder="1" applyAlignment="1">
      <alignment horizontal="right" vertical="top" wrapText="1"/>
    </xf>
    <xf numFmtId="0" fontId="3" fillId="0" borderId="3" xfId="0" applyFont="1" applyFill="1" applyBorder="1" applyAlignment="1">
      <alignment horizontal="center" vertical="top" wrapText="1"/>
    </xf>
    <xf numFmtId="3" fontId="4" fillId="4" borderId="3" xfId="0" applyNumberFormat="1" applyFont="1" applyFill="1" applyBorder="1" applyAlignment="1">
      <alignment horizontal="center" vertical="top" shrinkToFit="1"/>
    </xf>
    <xf numFmtId="0" fontId="11" fillId="0" borderId="3" xfId="0" applyFont="1" applyFill="1" applyBorder="1" applyAlignment="1">
      <alignment horizontal="left" vertical="top" wrapText="1"/>
    </xf>
    <xf numFmtId="0" fontId="16" fillId="0" borderId="0" xfId="0" applyFont="1" applyFill="1" applyBorder="1" applyAlignment="1">
      <alignment vertical="center"/>
    </xf>
    <xf numFmtId="0" fontId="3" fillId="3" borderId="11" xfId="0" applyFont="1" applyFill="1" applyBorder="1" applyAlignment="1">
      <alignment vertical="top" wrapText="1"/>
    </xf>
    <xf numFmtId="1" fontId="20" fillId="0" borderId="3" xfId="0" applyNumberFormat="1" applyFont="1" applyFill="1" applyBorder="1" applyAlignment="1">
      <alignment horizontal="center" vertical="center" shrinkToFit="1"/>
    </xf>
    <xf numFmtId="3" fontId="20" fillId="0" borderId="3" xfId="0" applyNumberFormat="1" applyFont="1" applyFill="1" applyBorder="1" applyAlignment="1">
      <alignment horizontal="center" vertical="center" shrinkToFit="1"/>
    </xf>
    <xf numFmtId="3" fontId="20" fillId="0" borderId="3" xfId="0" applyNumberFormat="1" applyFont="1" applyFill="1" applyBorder="1" applyAlignment="1">
      <alignment horizontal="center" vertical="center" wrapText="1" shrinkToFit="1"/>
    </xf>
    <xf numFmtId="3" fontId="21" fillId="0" borderId="3" xfId="0" applyNumberFormat="1" applyFont="1" applyFill="1" applyBorder="1" applyAlignment="1">
      <alignment horizontal="center" vertical="center"/>
    </xf>
    <xf numFmtId="0" fontId="22" fillId="0" borderId="3" xfId="0" applyFont="1" applyFill="1" applyBorder="1" applyAlignment="1">
      <alignment horizontal="center" vertical="top" wrapText="1"/>
    </xf>
    <xf numFmtId="1" fontId="20" fillId="0" borderId="3" xfId="0" applyNumberFormat="1" applyFont="1" applyFill="1" applyBorder="1" applyAlignment="1">
      <alignment horizontal="center" vertical="top" shrinkToFit="1"/>
    </xf>
    <xf numFmtId="0" fontId="19" fillId="0" borderId="10" xfId="0" applyFont="1" applyFill="1" applyBorder="1" applyAlignment="1">
      <alignment horizontal="center" vertical="center" wrapText="1"/>
    </xf>
    <xf numFmtId="0" fontId="19" fillId="0" borderId="6" xfId="0" applyFont="1" applyFill="1" applyBorder="1" applyAlignment="1">
      <alignment horizontal="center" vertical="center" wrapText="1"/>
    </xf>
    <xf numFmtId="0" fontId="19" fillId="0" borderId="3" xfId="0" applyFont="1" applyFill="1" applyBorder="1" applyAlignment="1">
      <alignment horizontal="center" vertical="center" wrapText="1"/>
    </xf>
    <xf numFmtId="0" fontId="22" fillId="0" borderId="3" xfId="0" applyFont="1" applyFill="1" applyBorder="1" applyAlignment="1">
      <alignment horizontal="center" vertical="center" wrapText="1"/>
    </xf>
    <xf numFmtId="0" fontId="19" fillId="3" borderId="12" xfId="0" applyFont="1" applyFill="1" applyBorder="1" applyAlignment="1">
      <alignment vertical="center" wrapText="1"/>
    </xf>
    <xf numFmtId="0" fontId="19" fillId="3" borderId="13" xfId="0" applyFont="1" applyFill="1" applyBorder="1" applyAlignment="1">
      <alignment vertical="center" wrapText="1"/>
    </xf>
    <xf numFmtId="3" fontId="21" fillId="0" borderId="3" xfId="0" applyNumberFormat="1" applyFont="1" applyFill="1" applyBorder="1" applyAlignment="1">
      <alignment horizontal="left" vertical="center"/>
    </xf>
    <xf numFmtId="9" fontId="20" fillId="0" borderId="3" xfId="0" applyNumberFormat="1" applyFont="1" applyFill="1" applyBorder="1" applyAlignment="1">
      <alignment horizontal="right" vertical="center" shrinkToFit="1"/>
    </xf>
    <xf numFmtId="0" fontId="21" fillId="0" borderId="3" xfId="0" applyFont="1" applyFill="1" applyBorder="1" applyAlignment="1">
      <alignment horizontal="left" vertical="center"/>
    </xf>
    <xf numFmtId="3" fontId="20" fillId="4" borderId="3" xfId="0" applyNumberFormat="1" applyFont="1" applyFill="1" applyBorder="1" applyAlignment="1">
      <alignment horizontal="center" vertical="center" shrinkToFit="1"/>
    </xf>
    <xf numFmtId="0" fontId="21" fillId="0" borderId="0" xfId="0" applyFont="1" applyFill="1" applyBorder="1" applyAlignment="1">
      <alignment horizontal="left" vertical="center"/>
    </xf>
    <xf numFmtId="164" fontId="20" fillId="0" borderId="3" xfId="0" applyNumberFormat="1" applyFont="1" applyFill="1" applyBorder="1" applyAlignment="1">
      <alignment horizontal="center" vertical="top" shrinkToFit="1"/>
    </xf>
    <xf numFmtId="0" fontId="21" fillId="0" borderId="3" xfId="0" applyFont="1" applyFill="1" applyBorder="1" applyAlignment="1">
      <alignment horizontal="left" wrapText="1"/>
    </xf>
    <xf numFmtId="0" fontId="3" fillId="2" borderId="11" xfId="0" applyFont="1" applyFill="1" applyBorder="1" applyAlignment="1">
      <alignment horizontal="left" vertical="top" wrapText="1"/>
    </xf>
    <xf numFmtId="0" fontId="3" fillId="2" borderId="12" xfId="0" applyFont="1" applyFill="1" applyBorder="1" applyAlignment="1">
      <alignment horizontal="left" vertical="top" wrapText="1"/>
    </xf>
    <xf numFmtId="0" fontId="3" fillId="2" borderId="13" xfId="0" applyFont="1" applyFill="1" applyBorder="1" applyAlignment="1">
      <alignment horizontal="left" vertical="top" wrapText="1"/>
    </xf>
    <xf numFmtId="0" fontId="3" fillId="3" borderId="11" xfId="0" applyFont="1" applyFill="1" applyBorder="1" applyAlignment="1">
      <alignment horizontal="left" vertical="top" wrapText="1"/>
    </xf>
    <xf numFmtId="0" fontId="3" fillId="3" borderId="12" xfId="0" applyFont="1" applyFill="1" applyBorder="1" applyAlignment="1">
      <alignment horizontal="left" vertical="top" wrapText="1"/>
    </xf>
    <xf numFmtId="0" fontId="3" fillId="3" borderId="13" xfId="0" applyFont="1" applyFill="1" applyBorder="1" applyAlignment="1">
      <alignment horizontal="left" vertical="top" wrapText="1"/>
    </xf>
    <xf numFmtId="0" fontId="3" fillId="0" borderId="3" xfId="0" applyFont="1" applyFill="1" applyBorder="1" applyAlignment="1">
      <alignment horizontal="center" vertical="center" wrapText="1"/>
    </xf>
    <xf numFmtId="0" fontId="7" fillId="0" borderId="3" xfId="0" applyFont="1" applyFill="1" applyBorder="1" applyAlignment="1">
      <alignment horizontal="left" vertical="top" wrapText="1" indent="2"/>
    </xf>
    <xf numFmtId="0" fontId="16" fillId="0" borderId="3" xfId="0" applyFont="1" applyFill="1" applyBorder="1" applyAlignment="1">
      <alignment horizontal="center" vertical="center"/>
    </xf>
    <xf numFmtId="0" fontId="16" fillId="0" borderId="11" xfId="0" applyFont="1" applyFill="1" applyBorder="1" applyAlignment="1">
      <alignment horizontal="center" vertical="center"/>
    </xf>
    <xf numFmtId="0" fontId="7" fillId="0" borderId="3" xfId="0" applyFont="1" applyFill="1" applyBorder="1" applyAlignment="1">
      <alignment horizontal="left" vertical="top" wrapText="1" indent="3"/>
    </xf>
    <xf numFmtId="0" fontId="7" fillId="0" borderId="3" xfId="0" applyFont="1" applyFill="1" applyBorder="1" applyAlignment="1">
      <alignment horizontal="center" vertical="top" wrapText="1"/>
    </xf>
    <xf numFmtId="0" fontId="18" fillId="0" borderId="3" xfId="0" applyFont="1" applyFill="1" applyBorder="1" applyAlignment="1">
      <alignment horizontal="center" vertical="center"/>
    </xf>
    <xf numFmtId="0" fontId="18" fillId="0" borderId="11" xfId="0" applyFont="1" applyFill="1" applyBorder="1" applyAlignment="1">
      <alignment horizontal="center" vertical="center"/>
    </xf>
    <xf numFmtId="0" fontId="19" fillId="0" borderId="3" xfId="0" applyFont="1" applyFill="1" applyBorder="1" applyAlignment="1">
      <alignment horizontal="center" vertical="center" wrapText="1"/>
    </xf>
    <xf numFmtId="0" fontId="22" fillId="0" borderId="3" xfId="0" applyFont="1" applyFill="1" applyBorder="1" applyAlignment="1">
      <alignment horizontal="left" vertical="center" wrapText="1"/>
    </xf>
    <xf numFmtId="0" fontId="22" fillId="0" borderId="3" xfId="0" applyFont="1" applyFill="1" applyBorder="1" applyAlignment="1">
      <alignment horizontal="center" vertical="center" wrapText="1"/>
    </xf>
    <xf numFmtId="0" fontId="23" fillId="0" borderId="11" xfId="0" applyFont="1" applyFill="1" applyBorder="1" applyAlignment="1">
      <alignment horizontal="center" vertical="top" wrapText="1"/>
    </xf>
    <xf numFmtId="0" fontId="23" fillId="0" borderId="12" xfId="0" applyFont="1" applyFill="1" applyBorder="1" applyAlignment="1">
      <alignment horizontal="center" vertical="top" wrapText="1"/>
    </xf>
    <xf numFmtId="0" fontId="23" fillId="0" borderId="13" xfId="0" applyFont="1" applyFill="1" applyBorder="1" applyAlignment="1">
      <alignment horizontal="center" vertical="top" wrapText="1"/>
    </xf>
    <xf numFmtId="0" fontId="1" fillId="0" borderId="11" xfId="0" applyFont="1" applyFill="1" applyBorder="1" applyAlignment="1">
      <alignment horizontal="center" vertical="top" wrapText="1"/>
    </xf>
    <xf numFmtId="0" fontId="1" fillId="0" borderId="13" xfId="0" applyFont="1" applyFill="1" applyBorder="1" applyAlignment="1">
      <alignment horizontal="center" vertical="top" wrapText="1"/>
    </xf>
    <xf numFmtId="0" fontId="1" fillId="0" borderId="12" xfId="0" applyFont="1" applyFill="1" applyBorder="1" applyAlignment="1">
      <alignment horizontal="center" vertical="top" wrapText="1"/>
    </xf>
    <xf numFmtId="0" fontId="24" fillId="0" borderId="11" xfId="0" applyFont="1" applyFill="1" applyBorder="1" applyAlignment="1">
      <alignment horizontal="center" vertical="center" wrapText="1"/>
    </xf>
    <xf numFmtId="0" fontId="24" fillId="0" borderId="13"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colors>
    <mruColors>
      <color rgb="FF4BF03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4"/>
  <sheetViews>
    <sheetView tabSelected="1" topLeftCell="A13" zoomScale="70" zoomScaleNormal="70" workbookViewId="0">
      <selection activeCell="A13" sqref="A1:XFD1048576"/>
    </sheetView>
  </sheetViews>
  <sheetFormatPr baseColWidth="10" defaultColWidth="9.33203125" defaultRowHeight="18.75" x14ac:dyDescent="0.2"/>
  <cols>
    <col min="1" max="1" width="11.5" style="2" customWidth="1"/>
    <col min="2" max="2" width="106.6640625" style="3" customWidth="1"/>
    <col min="3" max="3" width="10.83203125" style="3" customWidth="1"/>
    <col min="4" max="4" width="12.5" style="4" customWidth="1"/>
    <col min="5" max="5" width="15.33203125" style="4" customWidth="1"/>
    <col min="6" max="6" width="16.5" style="1" customWidth="1"/>
    <col min="7" max="7" width="25.5" style="2" customWidth="1"/>
    <col min="8" max="8" width="20.83203125" style="2" customWidth="1"/>
    <col min="9" max="9" width="18.83203125" style="2" customWidth="1"/>
    <col min="10" max="10" width="22" style="2" customWidth="1"/>
    <col min="11" max="11" width="26.1640625" style="2" customWidth="1"/>
    <col min="12" max="16384" width="9.33203125" style="2"/>
  </cols>
  <sheetData>
    <row r="1" spans="1:12" ht="44.25" customHeight="1" x14ac:dyDescent="0.2">
      <c r="A1" s="81" t="s">
        <v>43</v>
      </c>
      <c r="B1" s="83"/>
      <c r="C1" s="83"/>
      <c r="D1" s="82"/>
      <c r="E1" s="84" t="s">
        <v>44</v>
      </c>
      <c r="F1" s="85"/>
      <c r="G1" s="69" t="s">
        <v>18</v>
      </c>
      <c r="H1" s="70"/>
      <c r="I1" s="69" t="s">
        <v>31</v>
      </c>
      <c r="J1" s="69"/>
      <c r="K1" s="67" t="s">
        <v>32</v>
      </c>
      <c r="L1" s="40"/>
    </row>
    <row r="2" spans="1:12" ht="36.75" customHeight="1" x14ac:dyDescent="0.2">
      <c r="A2" s="5" t="s">
        <v>0</v>
      </c>
      <c r="B2" s="22" t="s">
        <v>1</v>
      </c>
      <c r="C2" s="22" t="s">
        <v>2</v>
      </c>
      <c r="D2" s="23" t="s">
        <v>3</v>
      </c>
      <c r="E2" s="24" t="s">
        <v>4</v>
      </c>
      <c r="F2" s="25" t="s">
        <v>5</v>
      </c>
      <c r="G2" s="24" t="s">
        <v>4</v>
      </c>
      <c r="H2" s="35" t="s">
        <v>5</v>
      </c>
      <c r="I2" s="36" t="s">
        <v>4</v>
      </c>
      <c r="J2" s="37" t="s">
        <v>5</v>
      </c>
      <c r="K2" s="67"/>
    </row>
    <row r="3" spans="1:12" ht="129" customHeight="1" x14ac:dyDescent="0.25">
      <c r="A3" s="13">
        <v>1</v>
      </c>
      <c r="B3" s="26" t="s">
        <v>36</v>
      </c>
      <c r="C3" s="27">
        <v>4</v>
      </c>
      <c r="D3" s="28">
        <v>1</v>
      </c>
      <c r="E3" s="29">
        <v>6000000</v>
      </c>
      <c r="F3" s="29">
        <v>6000000</v>
      </c>
      <c r="G3" s="30" t="s">
        <v>29</v>
      </c>
      <c r="H3" s="29">
        <v>26000000</v>
      </c>
      <c r="I3" s="29">
        <v>8950000</v>
      </c>
      <c r="J3" s="29">
        <v>8950000</v>
      </c>
      <c r="K3" s="12">
        <f>+AVERAGE(F3,H3,J3)</f>
        <v>13650000</v>
      </c>
    </row>
    <row r="4" spans="1:12" ht="21" customHeight="1" x14ac:dyDescent="0.2">
      <c r="A4" s="11">
        <v>2</v>
      </c>
      <c r="B4" s="61" t="s">
        <v>6</v>
      </c>
      <c r="C4" s="62"/>
      <c r="D4" s="62"/>
      <c r="E4" s="62"/>
      <c r="F4" s="62"/>
      <c r="G4" s="62"/>
      <c r="H4" s="62"/>
      <c r="I4" s="62"/>
      <c r="J4" s="62"/>
      <c r="K4" s="63"/>
    </row>
    <row r="5" spans="1:12" ht="41.25" customHeight="1" x14ac:dyDescent="0.2">
      <c r="A5" s="13">
        <v>2</v>
      </c>
      <c r="B5" s="26" t="s">
        <v>19</v>
      </c>
      <c r="C5" s="31" t="s">
        <v>2</v>
      </c>
      <c r="D5" s="32">
        <v>1</v>
      </c>
      <c r="E5" s="9">
        <v>1290000</v>
      </c>
      <c r="F5" s="9">
        <v>1290000</v>
      </c>
      <c r="G5" s="9">
        <v>5480000</v>
      </c>
      <c r="H5" s="9">
        <v>5480000</v>
      </c>
      <c r="I5" s="9">
        <v>1350000</v>
      </c>
      <c r="J5" s="9">
        <v>1350000</v>
      </c>
      <c r="K5" s="9">
        <f>+AVERAGE(F5,H5,J5)</f>
        <v>2706666.6666666665</v>
      </c>
    </row>
    <row r="6" spans="1:12" ht="240.75" customHeight="1" x14ac:dyDescent="0.2">
      <c r="A6" s="14" t="s">
        <v>7</v>
      </c>
      <c r="B6" s="26" t="s">
        <v>25</v>
      </c>
      <c r="C6" s="31" t="s">
        <v>2</v>
      </c>
      <c r="D6" s="32">
        <v>10</v>
      </c>
      <c r="E6" s="9">
        <v>237000</v>
      </c>
      <c r="F6" s="9">
        <v>2370000</v>
      </c>
      <c r="G6" s="9">
        <v>289000</v>
      </c>
      <c r="H6" s="9">
        <v>2890000</v>
      </c>
      <c r="I6" s="9">
        <v>245000</v>
      </c>
      <c r="J6" s="9">
        <v>2450000</v>
      </c>
      <c r="K6" s="9">
        <f>+AVERAGE(F6,H6,J6)</f>
        <v>2570000</v>
      </c>
    </row>
    <row r="7" spans="1:12" ht="25.5" customHeight="1" x14ac:dyDescent="0.2">
      <c r="A7" s="14" t="s">
        <v>8</v>
      </c>
      <c r="B7" s="26" t="s">
        <v>20</v>
      </c>
      <c r="C7" s="31" t="s">
        <v>2</v>
      </c>
      <c r="D7" s="32">
        <v>1</v>
      </c>
      <c r="E7" s="9">
        <v>800000</v>
      </c>
      <c r="F7" s="9">
        <v>800000</v>
      </c>
      <c r="G7" s="9">
        <v>560000</v>
      </c>
      <c r="H7" s="9">
        <v>560000</v>
      </c>
      <c r="I7" s="9">
        <v>750000</v>
      </c>
      <c r="J7" s="9">
        <v>750000</v>
      </c>
      <c r="K7" s="9">
        <f t="shared" ref="K7:K10" si="0">+AVERAGE(F7,H7,J7)</f>
        <v>703333.33333333337</v>
      </c>
    </row>
    <row r="8" spans="1:12" ht="28.5" customHeight="1" x14ac:dyDescent="0.2">
      <c r="A8" s="15">
        <v>2.2999999999999998</v>
      </c>
      <c r="B8" s="26" t="s">
        <v>21</v>
      </c>
      <c r="C8" s="31" t="s">
        <v>2</v>
      </c>
      <c r="D8" s="32">
        <v>2</v>
      </c>
      <c r="E8" s="9">
        <v>800000</v>
      </c>
      <c r="F8" s="9">
        <v>1600000</v>
      </c>
      <c r="G8" s="9">
        <v>560000</v>
      </c>
      <c r="H8" s="9">
        <v>1120000</v>
      </c>
      <c r="I8" s="9">
        <v>750000</v>
      </c>
      <c r="J8" s="9">
        <v>1500000</v>
      </c>
      <c r="K8" s="9">
        <f t="shared" si="0"/>
        <v>1406666.6666666667</v>
      </c>
    </row>
    <row r="9" spans="1:12" ht="43.5" customHeight="1" x14ac:dyDescent="0.2">
      <c r="A9" s="14" t="s">
        <v>9</v>
      </c>
      <c r="B9" s="26" t="s">
        <v>22</v>
      </c>
      <c r="C9" s="31" t="s">
        <v>2</v>
      </c>
      <c r="D9" s="32">
        <v>1</v>
      </c>
      <c r="E9" s="9">
        <v>4000000</v>
      </c>
      <c r="F9" s="9">
        <v>2400000</v>
      </c>
      <c r="G9" s="9">
        <v>755000</v>
      </c>
      <c r="H9" s="9">
        <v>755000</v>
      </c>
      <c r="I9" s="9">
        <v>2950000</v>
      </c>
      <c r="J9" s="9">
        <v>2950000</v>
      </c>
      <c r="K9" s="9">
        <f t="shared" si="0"/>
        <v>2035000</v>
      </c>
    </row>
    <row r="10" spans="1:12" ht="32.25" customHeight="1" x14ac:dyDescent="0.2">
      <c r="A10" s="16"/>
      <c r="B10" s="26" t="s">
        <v>34</v>
      </c>
      <c r="C10" s="31" t="s">
        <v>2</v>
      </c>
      <c r="D10" s="32">
        <v>1</v>
      </c>
      <c r="E10" s="9">
        <v>2290000</v>
      </c>
      <c r="F10" s="9">
        <v>2290000</v>
      </c>
      <c r="G10" s="9">
        <v>940000</v>
      </c>
      <c r="H10" s="9">
        <v>940000</v>
      </c>
      <c r="I10" s="9">
        <v>4250000</v>
      </c>
      <c r="J10" s="9">
        <v>4250000</v>
      </c>
      <c r="K10" s="9">
        <f t="shared" si="0"/>
        <v>2493333.3333333335</v>
      </c>
    </row>
    <row r="11" spans="1:12" ht="21.75" customHeight="1" x14ac:dyDescent="0.2">
      <c r="A11" s="17">
        <v>3</v>
      </c>
      <c r="B11" s="64" t="s">
        <v>10</v>
      </c>
      <c r="C11" s="65"/>
      <c r="D11" s="65"/>
      <c r="E11" s="65"/>
      <c r="F11" s="65"/>
      <c r="G11" s="65"/>
      <c r="H11" s="65"/>
      <c r="I11" s="65"/>
      <c r="J11" s="65"/>
      <c r="K11" s="66"/>
    </row>
    <row r="12" spans="1:12" ht="69.75" customHeight="1" x14ac:dyDescent="0.2">
      <c r="A12" s="18" t="s">
        <v>11</v>
      </c>
      <c r="B12" s="39" t="s">
        <v>33</v>
      </c>
      <c r="C12" s="31" t="s">
        <v>2</v>
      </c>
      <c r="D12" s="32">
        <v>3</v>
      </c>
      <c r="E12" s="9">
        <v>800000</v>
      </c>
      <c r="F12" s="9">
        <f>+E12*D12</f>
        <v>2400000</v>
      </c>
      <c r="G12" s="9">
        <v>560000</v>
      </c>
      <c r="H12" s="9">
        <f>+G12*D12</f>
        <v>1680000</v>
      </c>
      <c r="I12" s="9">
        <v>750000</v>
      </c>
      <c r="J12" s="9">
        <f>+I12*D12</f>
        <v>2250000</v>
      </c>
      <c r="K12" s="9">
        <f>+AVERAGE(F12,H12,J12)</f>
        <v>2110000</v>
      </c>
    </row>
    <row r="13" spans="1:12" ht="57" customHeight="1" x14ac:dyDescent="0.2">
      <c r="A13" s="18" t="s">
        <v>12</v>
      </c>
      <c r="B13" s="39" t="s">
        <v>24</v>
      </c>
      <c r="C13" s="31" t="s">
        <v>2</v>
      </c>
      <c r="D13" s="32">
        <v>2</v>
      </c>
      <c r="E13" s="9">
        <v>500000</v>
      </c>
      <c r="F13" s="9">
        <v>1000000</v>
      </c>
      <c r="G13" s="9">
        <v>689500</v>
      </c>
      <c r="H13" s="9">
        <f>+D13*G13</f>
        <v>1379000</v>
      </c>
      <c r="I13" s="9">
        <v>350000</v>
      </c>
      <c r="J13" s="9">
        <f>+I13*D13</f>
        <v>700000</v>
      </c>
      <c r="K13" s="9">
        <f>+AVERAGE(F13,H13,J13)</f>
        <v>1026333.3333333334</v>
      </c>
    </row>
    <row r="14" spans="1:12" ht="59.25" customHeight="1" x14ac:dyDescent="0.2">
      <c r="A14" s="18" t="s">
        <v>13</v>
      </c>
      <c r="B14" s="26" t="s">
        <v>23</v>
      </c>
      <c r="C14" s="31" t="s">
        <v>2</v>
      </c>
      <c r="D14" s="32">
        <v>1</v>
      </c>
      <c r="E14" s="9">
        <v>4000000</v>
      </c>
      <c r="F14" s="9">
        <v>2400000</v>
      </c>
      <c r="G14" s="9">
        <v>755000</v>
      </c>
      <c r="H14" s="9">
        <v>1510000</v>
      </c>
      <c r="I14" s="9">
        <v>1850000</v>
      </c>
      <c r="J14" s="9">
        <v>3700000</v>
      </c>
      <c r="K14" s="9">
        <f t="shared" ref="K14:K17" si="1">+AVERAGE(F14,H14,J14)</f>
        <v>2536666.6666666665</v>
      </c>
    </row>
    <row r="15" spans="1:12" ht="38.25" customHeight="1" x14ac:dyDescent="0.2">
      <c r="A15" s="19">
        <v>3.4</v>
      </c>
      <c r="B15" s="26" t="s">
        <v>35</v>
      </c>
      <c r="C15" s="31" t="s">
        <v>2</v>
      </c>
      <c r="D15" s="32">
        <v>1</v>
      </c>
      <c r="E15" s="9">
        <v>2290000</v>
      </c>
      <c r="F15" s="9">
        <v>2290000</v>
      </c>
      <c r="G15" s="9">
        <v>940000</v>
      </c>
      <c r="H15" s="9">
        <v>940000</v>
      </c>
      <c r="I15" s="9">
        <v>4250000</v>
      </c>
      <c r="J15" s="9">
        <v>4250000</v>
      </c>
      <c r="K15" s="9">
        <f t="shared" si="1"/>
        <v>2493333.3333333335</v>
      </c>
    </row>
    <row r="16" spans="1:12" ht="90" customHeight="1" x14ac:dyDescent="0.2">
      <c r="A16" s="13">
        <v>4</v>
      </c>
      <c r="B16" s="26" t="s">
        <v>42</v>
      </c>
      <c r="C16" s="31" t="s">
        <v>2</v>
      </c>
      <c r="D16" s="32">
        <v>1</v>
      </c>
      <c r="E16" s="9">
        <v>3950000</v>
      </c>
      <c r="F16" s="9">
        <v>3950000</v>
      </c>
      <c r="G16" s="9">
        <v>14650000</v>
      </c>
      <c r="H16" s="9">
        <v>14650000</v>
      </c>
      <c r="I16" s="9">
        <v>19550000</v>
      </c>
      <c r="J16" s="9">
        <v>19550000</v>
      </c>
      <c r="K16" s="9">
        <f t="shared" si="1"/>
        <v>12716666.666666666</v>
      </c>
    </row>
    <row r="17" spans="1:11" ht="27.75" customHeight="1" x14ac:dyDescent="0.2">
      <c r="A17" s="13">
        <v>5</v>
      </c>
      <c r="B17" s="26" t="s">
        <v>17</v>
      </c>
      <c r="C17" s="31" t="s">
        <v>2</v>
      </c>
      <c r="D17" s="32">
        <v>1</v>
      </c>
      <c r="E17" s="9">
        <v>1200000</v>
      </c>
      <c r="F17" s="9">
        <v>1200000</v>
      </c>
      <c r="G17" s="9" t="s">
        <v>30</v>
      </c>
      <c r="H17" s="9" t="s">
        <v>30</v>
      </c>
      <c r="I17" s="9">
        <v>4950000</v>
      </c>
      <c r="J17" s="9">
        <v>4950000</v>
      </c>
      <c r="K17" s="9">
        <f t="shared" si="1"/>
        <v>3075000</v>
      </c>
    </row>
    <row r="18" spans="1:11" x14ac:dyDescent="0.3">
      <c r="A18" s="20"/>
      <c r="B18" s="33"/>
      <c r="C18" s="71" t="s">
        <v>14</v>
      </c>
      <c r="D18" s="71"/>
      <c r="E18" s="71"/>
      <c r="F18" s="9">
        <f>+F3+F5+F6+F7+F8+F9+F12+F13+F14+F15+F16+F17</f>
        <v>27700000</v>
      </c>
      <c r="G18" s="10"/>
      <c r="H18" s="9">
        <f>SUM(H12:H17)+H10+H9+H8+H7+H6+H5+H3</f>
        <v>57904000</v>
      </c>
      <c r="I18" s="9"/>
      <c r="J18" s="9">
        <f>SUM(J12:J17)+J10+J9+J8+J7+J6+J5+J3</f>
        <v>57600000</v>
      </c>
      <c r="K18" s="9">
        <f>SUM(K12:K17)+K10+K9+K8+K7+K6+K5+K3</f>
        <v>49523000</v>
      </c>
    </row>
    <row r="19" spans="1:11" x14ac:dyDescent="0.3">
      <c r="A19" s="21"/>
      <c r="B19" s="33"/>
      <c r="C19" s="72" t="s">
        <v>15</v>
      </c>
      <c r="D19" s="72"/>
      <c r="E19" s="34">
        <v>0.19</v>
      </c>
      <c r="F19" s="9">
        <f>+F18*19%</f>
        <v>5263000</v>
      </c>
      <c r="G19" s="10"/>
      <c r="H19" s="9">
        <f>+H18*19%</f>
        <v>11001760</v>
      </c>
      <c r="I19" s="6"/>
      <c r="J19" s="9">
        <f>+J18*19%</f>
        <v>10944000</v>
      </c>
      <c r="K19" s="9">
        <f>+K18*19%</f>
        <v>9409370</v>
      </c>
    </row>
    <row r="20" spans="1:11" x14ac:dyDescent="0.3">
      <c r="A20" s="21"/>
      <c r="B20" s="33"/>
      <c r="C20" s="68" t="s">
        <v>16</v>
      </c>
      <c r="D20" s="68"/>
      <c r="E20" s="68"/>
      <c r="F20" s="38">
        <f>+F18+F19</f>
        <v>32963000</v>
      </c>
      <c r="G20" s="6"/>
      <c r="H20" s="38">
        <f>+H18+H19</f>
        <v>68905760</v>
      </c>
      <c r="I20" s="6"/>
      <c r="J20" s="38">
        <f>+J18+J19</f>
        <v>68544000</v>
      </c>
      <c r="K20" s="38">
        <f>+K18+K19</f>
        <v>58932370</v>
      </c>
    </row>
    <row r="22" spans="1:11" ht="81" customHeight="1" x14ac:dyDescent="0.2">
      <c r="A22" s="8" t="s">
        <v>26</v>
      </c>
      <c r="B22" s="7" t="s">
        <v>27</v>
      </c>
    </row>
    <row r="24" spans="1:11" ht="234.75" customHeight="1" x14ac:dyDescent="0.2">
      <c r="A24" s="8" t="s">
        <v>37</v>
      </c>
      <c r="B24" s="7" t="s">
        <v>38</v>
      </c>
    </row>
  </sheetData>
  <mergeCells count="10">
    <mergeCell ref="B4:K4"/>
    <mergeCell ref="B11:K11"/>
    <mergeCell ref="K1:K2"/>
    <mergeCell ref="C20:E20"/>
    <mergeCell ref="G1:H1"/>
    <mergeCell ref="I1:J1"/>
    <mergeCell ref="C18:E18"/>
    <mergeCell ref="C19:D19"/>
    <mergeCell ref="A1:D1"/>
    <mergeCell ref="E1:F1"/>
  </mergeCells>
  <pageMargins left="0.7" right="0.7" top="0.75" bottom="0.75" header="0.3" footer="0.3"/>
  <pageSetup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4"/>
  <sheetViews>
    <sheetView workbookViewId="0">
      <selection activeCell="E22" sqref="E22"/>
    </sheetView>
  </sheetViews>
  <sheetFormatPr baseColWidth="10" defaultColWidth="9.33203125" defaultRowHeight="18.75" x14ac:dyDescent="0.2"/>
  <cols>
    <col min="1" max="1" width="9.5" style="2" customWidth="1"/>
    <col min="2" max="2" width="40.83203125" style="3" customWidth="1"/>
    <col min="3" max="3" width="7.5" style="58" customWidth="1"/>
    <col min="4" max="4" width="8.5" style="58" customWidth="1"/>
    <col min="5" max="5" width="10.83203125" style="58" customWidth="1"/>
    <col min="6" max="6" width="9.6640625" style="58" customWidth="1"/>
    <col min="7" max="7" width="8" style="58" customWidth="1"/>
    <col min="8" max="8" width="8.1640625" style="58" customWidth="1"/>
    <col min="9" max="9" width="10.33203125" style="58" customWidth="1"/>
    <col min="10" max="10" width="8.5" style="58" customWidth="1"/>
    <col min="11" max="11" width="15.83203125" style="58" customWidth="1"/>
    <col min="12" max="16384" width="9.33203125" style="2"/>
  </cols>
  <sheetData>
    <row r="1" spans="1:12" ht="44.25" customHeight="1" x14ac:dyDescent="0.2">
      <c r="A1" s="78" t="s">
        <v>40</v>
      </c>
      <c r="B1" s="79"/>
      <c r="C1" s="79"/>
      <c r="D1" s="80"/>
      <c r="E1" s="73" t="s">
        <v>39</v>
      </c>
      <c r="F1" s="74"/>
      <c r="G1" s="73" t="s">
        <v>18</v>
      </c>
      <c r="H1" s="74"/>
      <c r="I1" s="73" t="s">
        <v>31</v>
      </c>
      <c r="J1" s="73"/>
      <c r="K1" s="75" t="s">
        <v>32</v>
      </c>
      <c r="L1" s="40"/>
    </row>
    <row r="2" spans="1:12" x14ac:dyDescent="0.2">
      <c r="A2" s="25" t="s">
        <v>0</v>
      </c>
      <c r="B2" s="22" t="s">
        <v>1</v>
      </c>
      <c r="C2" s="48" t="s">
        <v>2</v>
      </c>
      <c r="D2" s="48" t="s">
        <v>3</v>
      </c>
      <c r="E2" s="48" t="s">
        <v>4</v>
      </c>
      <c r="F2" s="48" t="s">
        <v>5</v>
      </c>
      <c r="G2" s="48" t="s">
        <v>4</v>
      </c>
      <c r="H2" s="49" t="s">
        <v>5</v>
      </c>
      <c r="I2" s="50" t="s">
        <v>4</v>
      </c>
      <c r="J2" s="50" t="s">
        <v>5</v>
      </c>
      <c r="K2" s="75"/>
    </row>
    <row r="3" spans="1:12" ht="233.25" customHeight="1" x14ac:dyDescent="0.2">
      <c r="A3" s="47">
        <v>1</v>
      </c>
      <c r="B3" s="26" t="s">
        <v>36</v>
      </c>
      <c r="C3" s="42">
        <v>4</v>
      </c>
      <c r="D3" s="42">
        <v>1</v>
      </c>
      <c r="E3" s="43">
        <v>6000000</v>
      </c>
      <c r="F3" s="43">
        <v>6000000</v>
      </c>
      <c r="G3" s="44" t="s">
        <v>41</v>
      </c>
      <c r="H3" s="43">
        <v>26000000</v>
      </c>
      <c r="I3" s="43">
        <v>8950000</v>
      </c>
      <c r="J3" s="43">
        <v>8950000</v>
      </c>
      <c r="K3" s="45">
        <f>+AVERAGE(F3,H3,J3)</f>
        <v>13650000</v>
      </c>
    </row>
    <row r="4" spans="1:12" ht="21" customHeight="1" x14ac:dyDescent="0.2">
      <c r="A4" s="47">
        <v>2</v>
      </c>
      <c r="B4" s="61" t="s">
        <v>6</v>
      </c>
      <c r="C4" s="62"/>
      <c r="D4" s="62"/>
      <c r="E4" s="62"/>
      <c r="F4" s="62"/>
      <c r="G4" s="62"/>
      <c r="H4" s="62"/>
      <c r="I4" s="62"/>
      <c r="J4" s="62"/>
      <c r="K4" s="63"/>
    </row>
    <row r="5" spans="1:12" ht="41.25" customHeight="1" x14ac:dyDescent="0.2">
      <c r="A5" s="47">
        <v>2</v>
      </c>
      <c r="B5" s="26" t="s">
        <v>19</v>
      </c>
      <c r="C5" s="51" t="s">
        <v>2</v>
      </c>
      <c r="D5" s="42">
        <v>1</v>
      </c>
      <c r="E5" s="43">
        <v>1290000</v>
      </c>
      <c r="F5" s="43">
        <v>1290000</v>
      </c>
      <c r="G5" s="43">
        <v>5480000</v>
      </c>
      <c r="H5" s="43">
        <v>5480000</v>
      </c>
      <c r="I5" s="43">
        <v>1350000</v>
      </c>
      <c r="J5" s="43">
        <v>1350000</v>
      </c>
      <c r="K5" s="43">
        <f>+AVERAGE(F5,H5,J5)</f>
        <v>2706666.6666666665</v>
      </c>
    </row>
    <row r="6" spans="1:12" ht="240.75" customHeight="1" x14ac:dyDescent="0.2">
      <c r="A6" s="46" t="s">
        <v>7</v>
      </c>
      <c r="B6" s="26" t="s">
        <v>25</v>
      </c>
      <c r="C6" s="51" t="s">
        <v>2</v>
      </c>
      <c r="D6" s="42">
        <v>10</v>
      </c>
      <c r="E6" s="43">
        <v>237000</v>
      </c>
      <c r="F6" s="43">
        <v>2370000</v>
      </c>
      <c r="G6" s="43">
        <v>289000</v>
      </c>
      <c r="H6" s="43">
        <v>2890000</v>
      </c>
      <c r="I6" s="43">
        <v>245000</v>
      </c>
      <c r="J6" s="43">
        <v>2450000</v>
      </c>
      <c r="K6" s="43">
        <f>+AVERAGE(F6,H6,J6)</f>
        <v>2570000</v>
      </c>
    </row>
    <row r="7" spans="1:12" ht="25.5" customHeight="1" x14ac:dyDescent="0.2">
      <c r="A7" s="46" t="s">
        <v>8</v>
      </c>
      <c r="B7" s="26" t="s">
        <v>20</v>
      </c>
      <c r="C7" s="51" t="s">
        <v>2</v>
      </c>
      <c r="D7" s="42">
        <v>1</v>
      </c>
      <c r="E7" s="43">
        <v>800000</v>
      </c>
      <c r="F7" s="43">
        <v>800000</v>
      </c>
      <c r="G7" s="43">
        <v>560000</v>
      </c>
      <c r="H7" s="43">
        <v>560000</v>
      </c>
      <c r="I7" s="43">
        <v>750000</v>
      </c>
      <c r="J7" s="43">
        <v>750000</v>
      </c>
      <c r="K7" s="43">
        <f t="shared" ref="K7:K10" si="0">+AVERAGE(F7,H7,J7)</f>
        <v>703333.33333333337</v>
      </c>
    </row>
    <row r="8" spans="1:12" ht="28.5" customHeight="1" x14ac:dyDescent="0.2">
      <c r="A8" s="59">
        <v>2.2999999999999998</v>
      </c>
      <c r="B8" s="26" t="s">
        <v>21</v>
      </c>
      <c r="C8" s="51" t="s">
        <v>2</v>
      </c>
      <c r="D8" s="42">
        <v>2</v>
      </c>
      <c r="E8" s="43">
        <v>800000</v>
      </c>
      <c r="F8" s="43">
        <v>1600000</v>
      </c>
      <c r="G8" s="43">
        <v>560000</v>
      </c>
      <c r="H8" s="43">
        <v>1120000</v>
      </c>
      <c r="I8" s="43">
        <v>750000</v>
      </c>
      <c r="J8" s="43">
        <v>1500000</v>
      </c>
      <c r="K8" s="43">
        <f t="shared" si="0"/>
        <v>1406666.6666666667</v>
      </c>
    </row>
    <row r="9" spans="1:12" ht="43.5" customHeight="1" x14ac:dyDescent="0.2">
      <c r="A9" s="46" t="s">
        <v>9</v>
      </c>
      <c r="B9" s="26" t="s">
        <v>22</v>
      </c>
      <c r="C9" s="51" t="s">
        <v>2</v>
      </c>
      <c r="D9" s="42">
        <v>1</v>
      </c>
      <c r="E9" s="43">
        <v>4000000</v>
      </c>
      <c r="F9" s="43">
        <v>2400000</v>
      </c>
      <c r="G9" s="43">
        <v>755000</v>
      </c>
      <c r="H9" s="43">
        <v>755000</v>
      </c>
      <c r="I9" s="43">
        <v>2950000</v>
      </c>
      <c r="J9" s="43">
        <v>2950000</v>
      </c>
      <c r="K9" s="43">
        <f t="shared" si="0"/>
        <v>2035000</v>
      </c>
    </row>
    <row r="10" spans="1:12" ht="32.25" customHeight="1" x14ac:dyDescent="0.2">
      <c r="A10" s="46"/>
      <c r="B10" s="26" t="s">
        <v>34</v>
      </c>
      <c r="C10" s="51" t="s">
        <v>2</v>
      </c>
      <c r="D10" s="42">
        <v>1</v>
      </c>
      <c r="E10" s="43">
        <v>2290000</v>
      </c>
      <c r="F10" s="43">
        <v>2290000</v>
      </c>
      <c r="G10" s="43">
        <v>940000</v>
      </c>
      <c r="H10" s="43">
        <v>940000</v>
      </c>
      <c r="I10" s="43">
        <v>4250000</v>
      </c>
      <c r="J10" s="43">
        <v>4250000</v>
      </c>
      <c r="K10" s="43">
        <f t="shared" si="0"/>
        <v>2493333.3333333335</v>
      </c>
    </row>
    <row r="11" spans="1:12" ht="21.75" customHeight="1" x14ac:dyDescent="0.2">
      <c r="A11" s="47">
        <v>3</v>
      </c>
      <c r="B11" s="41" t="s">
        <v>10</v>
      </c>
      <c r="C11" s="52"/>
      <c r="D11" s="52"/>
      <c r="E11" s="52"/>
      <c r="F11" s="52"/>
      <c r="G11" s="52"/>
      <c r="H11" s="52"/>
      <c r="I11" s="52"/>
      <c r="J11" s="52"/>
      <c r="K11" s="53"/>
    </row>
    <row r="12" spans="1:12" ht="69.75" customHeight="1" x14ac:dyDescent="0.2">
      <c r="A12" s="46" t="s">
        <v>11</v>
      </c>
      <c r="B12" s="39" t="s">
        <v>33</v>
      </c>
      <c r="C12" s="51" t="s">
        <v>2</v>
      </c>
      <c r="D12" s="42">
        <v>3</v>
      </c>
      <c r="E12" s="43">
        <v>800000</v>
      </c>
      <c r="F12" s="43">
        <f>+E12*D12</f>
        <v>2400000</v>
      </c>
      <c r="G12" s="43">
        <v>560000</v>
      </c>
      <c r="H12" s="43">
        <f>+G12*D12</f>
        <v>1680000</v>
      </c>
      <c r="I12" s="43">
        <v>750000</v>
      </c>
      <c r="J12" s="43">
        <f>+I12*D12</f>
        <v>2250000</v>
      </c>
      <c r="K12" s="43">
        <f>+AVERAGE(F12,H12,J12)</f>
        <v>2110000</v>
      </c>
    </row>
    <row r="13" spans="1:12" ht="57" customHeight="1" x14ac:dyDescent="0.2">
      <c r="A13" s="46" t="s">
        <v>12</v>
      </c>
      <c r="B13" s="39" t="s">
        <v>24</v>
      </c>
      <c r="C13" s="51" t="s">
        <v>2</v>
      </c>
      <c r="D13" s="42">
        <v>2</v>
      </c>
      <c r="E13" s="43">
        <v>500000</v>
      </c>
      <c r="F13" s="43">
        <v>1000000</v>
      </c>
      <c r="G13" s="43">
        <v>689500</v>
      </c>
      <c r="H13" s="43">
        <f>+D13*G13</f>
        <v>1379000</v>
      </c>
      <c r="I13" s="43">
        <v>350000</v>
      </c>
      <c r="J13" s="43">
        <f>+I13*D13</f>
        <v>700000</v>
      </c>
      <c r="K13" s="43">
        <f>+AVERAGE(F13,H13,J13)</f>
        <v>1026333.3333333334</v>
      </c>
    </row>
    <row r="14" spans="1:12" ht="59.25" customHeight="1" x14ac:dyDescent="0.2">
      <c r="A14" s="46" t="s">
        <v>13</v>
      </c>
      <c r="B14" s="26" t="s">
        <v>23</v>
      </c>
      <c r="C14" s="51" t="s">
        <v>2</v>
      </c>
      <c r="D14" s="42">
        <v>1</v>
      </c>
      <c r="E14" s="43">
        <v>4000000</v>
      </c>
      <c r="F14" s="43">
        <v>2400000</v>
      </c>
      <c r="G14" s="43">
        <v>755000</v>
      </c>
      <c r="H14" s="43">
        <v>1510000</v>
      </c>
      <c r="I14" s="43">
        <v>1850000</v>
      </c>
      <c r="J14" s="43">
        <v>3700000</v>
      </c>
      <c r="K14" s="43">
        <f t="shared" ref="K14:K17" si="1">+AVERAGE(F14,H14,J14)</f>
        <v>2536666.6666666665</v>
      </c>
    </row>
    <row r="15" spans="1:12" ht="38.25" customHeight="1" x14ac:dyDescent="0.2">
      <c r="A15" s="59">
        <v>3.4</v>
      </c>
      <c r="B15" s="26" t="s">
        <v>35</v>
      </c>
      <c r="C15" s="51" t="s">
        <v>2</v>
      </c>
      <c r="D15" s="42">
        <v>1</v>
      </c>
      <c r="E15" s="43">
        <v>2290000</v>
      </c>
      <c r="F15" s="43">
        <v>2290000</v>
      </c>
      <c r="G15" s="43">
        <v>940000</v>
      </c>
      <c r="H15" s="43">
        <v>940000</v>
      </c>
      <c r="I15" s="43">
        <v>4250000</v>
      </c>
      <c r="J15" s="43">
        <v>4250000</v>
      </c>
      <c r="K15" s="43">
        <f t="shared" si="1"/>
        <v>2493333.3333333335</v>
      </c>
    </row>
    <row r="16" spans="1:12" ht="90" customHeight="1" x14ac:dyDescent="0.2">
      <c r="A16" s="47">
        <v>4</v>
      </c>
      <c r="B16" s="26" t="s">
        <v>28</v>
      </c>
      <c r="C16" s="51" t="s">
        <v>2</v>
      </c>
      <c r="D16" s="42">
        <v>1</v>
      </c>
      <c r="E16" s="43">
        <v>3950000</v>
      </c>
      <c r="F16" s="43">
        <v>3950000</v>
      </c>
      <c r="G16" s="43">
        <v>14650000</v>
      </c>
      <c r="H16" s="43">
        <v>14650000</v>
      </c>
      <c r="I16" s="43">
        <v>19550000</v>
      </c>
      <c r="J16" s="43">
        <v>19550000</v>
      </c>
      <c r="K16" s="43">
        <f t="shared" si="1"/>
        <v>12716666.666666666</v>
      </c>
    </row>
    <row r="17" spans="1:11" ht="27.75" customHeight="1" x14ac:dyDescent="0.2">
      <c r="A17" s="47">
        <v>5</v>
      </c>
      <c r="B17" s="26" t="s">
        <v>17</v>
      </c>
      <c r="C17" s="51" t="s">
        <v>2</v>
      </c>
      <c r="D17" s="42">
        <v>1</v>
      </c>
      <c r="E17" s="43">
        <v>1200000</v>
      </c>
      <c r="F17" s="43">
        <v>1200000</v>
      </c>
      <c r="G17" s="43" t="s">
        <v>30</v>
      </c>
      <c r="H17" s="43" t="s">
        <v>30</v>
      </c>
      <c r="I17" s="43">
        <v>4950000</v>
      </c>
      <c r="J17" s="43">
        <v>4950000</v>
      </c>
      <c r="K17" s="43">
        <f t="shared" si="1"/>
        <v>3075000</v>
      </c>
    </row>
    <row r="18" spans="1:11" x14ac:dyDescent="0.2">
      <c r="A18" s="60"/>
      <c r="B18" s="33"/>
      <c r="C18" s="76" t="s">
        <v>14</v>
      </c>
      <c r="D18" s="76"/>
      <c r="E18" s="76"/>
      <c r="F18" s="43">
        <f>+F3+F5+F6+F7+F8+F9+F12+F13+F14+F15+F16+F17</f>
        <v>27700000</v>
      </c>
      <c r="G18" s="54"/>
      <c r="H18" s="43">
        <f>SUM(H12:H17)+H10+H9+H8+H7+H6+H5+H3</f>
        <v>57904000</v>
      </c>
      <c r="I18" s="43"/>
      <c r="J18" s="43">
        <f>SUM(J12:J17)+J10+J9+J8+J7+J6+J5+J3</f>
        <v>57600000</v>
      </c>
      <c r="K18" s="43">
        <f>SUM(K12:K17)+K10+K9+K8+K7+K6+K5+K3</f>
        <v>49523000</v>
      </c>
    </row>
    <row r="19" spans="1:11" x14ac:dyDescent="0.2">
      <c r="A19" s="60"/>
      <c r="B19" s="33"/>
      <c r="C19" s="77" t="s">
        <v>15</v>
      </c>
      <c r="D19" s="77"/>
      <c r="E19" s="55">
        <v>0.19</v>
      </c>
      <c r="F19" s="43">
        <f>+F18*19%</f>
        <v>5263000</v>
      </c>
      <c r="G19" s="54"/>
      <c r="H19" s="43">
        <f>+H18*19%</f>
        <v>11001760</v>
      </c>
      <c r="I19" s="56"/>
      <c r="J19" s="43">
        <f>+J18*19%</f>
        <v>10944000</v>
      </c>
      <c r="K19" s="43">
        <f>+K18*19%</f>
        <v>9409370</v>
      </c>
    </row>
    <row r="20" spans="1:11" x14ac:dyDescent="0.2">
      <c r="A20" s="60"/>
      <c r="B20" s="33"/>
      <c r="C20" s="76" t="s">
        <v>16</v>
      </c>
      <c r="D20" s="76"/>
      <c r="E20" s="76"/>
      <c r="F20" s="57">
        <f>+F18+F19</f>
        <v>32963000</v>
      </c>
      <c r="G20" s="56"/>
      <c r="H20" s="57">
        <f>+H18+H19</f>
        <v>68905760</v>
      </c>
      <c r="I20" s="56"/>
      <c r="J20" s="57">
        <f>+J18+J19</f>
        <v>68544000</v>
      </c>
      <c r="K20" s="57">
        <f>+K18+K19</f>
        <v>58932370</v>
      </c>
    </row>
    <row r="22" spans="1:11" ht="114.75" x14ac:dyDescent="0.2">
      <c r="A22" s="8" t="s">
        <v>26</v>
      </c>
      <c r="B22" s="7" t="s">
        <v>27</v>
      </c>
    </row>
    <row r="24" spans="1:11" ht="68.25" customHeight="1" x14ac:dyDescent="0.2">
      <c r="A24" s="8" t="s">
        <v>37</v>
      </c>
      <c r="B24" s="7" t="s">
        <v>38</v>
      </c>
    </row>
  </sheetData>
  <mergeCells count="9">
    <mergeCell ref="C19:D19"/>
    <mergeCell ref="C20:E20"/>
    <mergeCell ref="E1:F1"/>
    <mergeCell ref="A1:D1"/>
    <mergeCell ref="G1:H1"/>
    <mergeCell ref="I1:J1"/>
    <mergeCell ref="K1:K2"/>
    <mergeCell ref="B4:K4"/>
    <mergeCell ref="C18:E18"/>
  </mergeCells>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cuadro de precios</vt: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SENA</cp:lastModifiedBy>
  <dcterms:created xsi:type="dcterms:W3CDTF">2020-11-18T15:38:01Z</dcterms:created>
  <dcterms:modified xsi:type="dcterms:W3CDTF">2020-11-25T18:40:59Z</dcterms:modified>
</cp:coreProperties>
</file>