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Usuario\Desktop\EVALUACIONES ECONÓMICAS\LICITACIONES\GRAMAS\GRUPO I\"/>
    </mc:Choice>
  </mc:AlternateContent>
  <xr:revisionPtr revIDLastSave="0" documentId="13_ncr:1_{220F5E23-B545-4BC4-93CE-2C93864490FA}" xr6:coauthVersionLast="45" xr6:coauthVersionMax="45" xr10:uidLastSave="{00000000-0000-0000-0000-000000000000}"/>
  <bookViews>
    <workbookView xWindow="-120" yWindow="-120" windowWidth="20730" windowHeight="11160" xr2:uid="{A92515C4-7852-46B2-AAAB-EA8510C4BCE9}"/>
  </bookViews>
  <sheets>
    <sheet name="Oferta Económica Grupo I" sheetId="1" r:id="rId1"/>
  </sheets>
  <definedNames>
    <definedName name="_xlnm._FilterDatabase" localSheetId="0" hidden="1">'Oferta Económica Grupo I'!$B$16:$I$131</definedName>
    <definedName name="_xlnm.Print_Area" localSheetId="0">'Oferta Económica Grupo I'!$A$1:$J$156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36" i="1" l="1"/>
  <c r="G124" i="1"/>
  <c r="G118" i="1"/>
  <c r="G112" i="1"/>
  <c r="G101" i="1"/>
  <c r="G85" i="1"/>
  <c r="G82" i="1"/>
  <c r="G32" i="1"/>
  <c r="G27" i="1"/>
  <c r="G24" i="1"/>
  <c r="G17" i="1"/>
  <c r="G136" i="1"/>
  <c r="G132" i="1" l="1"/>
  <c r="I18" i="1"/>
  <c r="I19" i="1"/>
  <c r="I20" i="1"/>
  <c r="I21" i="1"/>
  <c r="I22" i="1"/>
  <c r="I23" i="1"/>
  <c r="I25" i="1"/>
  <c r="I26" i="1"/>
  <c r="I28" i="1"/>
  <c r="I29" i="1"/>
  <c r="I30" i="1"/>
  <c r="I31"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3" i="1"/>
  <c r="I84" i="1"/>
  <c r="I86" i="1"/>
  <c r="I87" i="1"/>
  <c r="I88" i="1"/>
  <c r="I89" i="1"/>
  <c r="I90" i="1"/>
  <c r="I91" i="1"/>
  <c r="I92" i="1"/>
  <c r="I93" i="1"/>
  <c r="I94" i="1"/>
  <c r="I95" i="1"/>
  <c r="I96" i="1"/>
  <c r="I97" i="1"/>
  <c r="I98" i="1"/>
  <c r="I99" i="1"/>
  <c r="I100" i="1"/>
  <c r="I102" i="1"/>
  <c r="I103" i="1"/>
  <c r="I104" i="1"/>
  <c r="I105" i="1"/>
  <c r="I106" i="1"/>
  <c r="I107" i="1"/>
  <c r="I108" i="1"/>
  <c r="I109" i="1"/>
  <c r="I110" i="1"/>
  <c r="I111" i="1"/>
  <c r="I113" i="1"/>
  <c r="I114" i="1"/>
  <c r="I115" i="1"/>
  <c r="I116" i="1"/>
  <c r="I117" i="1"/>
  <c r="I119" i="1"/>
  <c r="I120" i="1"/>
  <c r="I121" i="1"/>
  <c r="I122" i="1"/>
  <c r="I123" i="1"/>
  <c r="I125" i="1"/>
  <c r="I126" i="1"/>
  <c r="I127" i="1"/>
  <c r="I128" i="1"/>
  <c r="I129" i="1"/>
  <c r="I130" i="1"/>
  <c r="I131" i="1"/>
  <c r="I85" i="1" l="1"/>
  <c r="I124" i="1"/>
  <c r="I101" i="1"/>
  <c r="I24" i="1"/>
  <c r="I118" i="1"/>
  <c r="I82" i="1"/>
  <c r="I112" i="1"/>
  <c r="I32" i="1"/>
  <c r="I27" i="1"/>
  <c r="I17" i="1"/>
  <c r="I133" i="1" l="1"/>
  <c r="I139" i="1" s="1"/>
  <c r="I141" i="1" s="1"/>
</calcChain>
</file>

<file path=xl/sharedStrings.xml><?xml version="1.0" encoding="utf-8"?>
<sst xmlns="http://schemas.openxmlformats.org/spreadsheetml/2006/main" count="395" uniqueCount="173">
  <si>
    <t>INSTITUTO DISTRITAL DE RECREACIÓN Y DEPORTE - IDRD</t>
  </si>
  <si>
    <t>DESCRIPCIÓN</t>
  </si>
  <si>
    <t>UNIDAD DE MEDIDA</t>
  </si>
  <si>
    <t>SUMATORIA PRECIOS UNITARIOS OFERTADOS</t>
  </si>
  <si>
    <t>TOTAL</t>
  </si>
  <si>
    <t>PRECIO  UNITARIOS  OFERTADOS</t>
  </si>
  <si>
    <t xml:space="preserve">PRECIO UNITARIOS OFICIALES IDRD </t>
  </si>
  <si>
    <t>LA OFERTA ECONÓMICA CONTEMPLA LOS COSTOS DIRECTOS, INDIRECTOS, IMPUESTOS, TASAS, CONTRIBUCIONES Y CUALQUIER OTRA EROGACION NECESARIA PARA LA EJECUCIÓN DEL CONTRATO</t>
  </si>
  <si>
    <t xml:space="preserve">Proponente: </t>
  </si>
  <si>
    <t xml:space="preserve">NIT: </t>
  </si>
  <si>
    <t xml:space="preserve">Dirección: </t>
  </si>
  <si>
    <t xml:space="preserve">No. Cédula: </t>
  </si>
  <si>
    <t xml:space="preserve">Teléfono: </t>
  </si>
  <si>
    <t xml:space="preserve">Nombr Repres. Legal: </t>
  </si>
  <si>
    <r>
      <t>IDRD-</t>
    </r>
    <r>
      <rPr>
        <b/>
        <sz val="12"/>
        <color rgb="FFFF0000"/>
        <rFont val="Arial"/>
        <family val="2"/>
      </rPr>
      <t>XXX</t>
    </r>
    <r>
      <rPr>
        <b/>
        <sz val="12"/>
        <color indexed="8"/>
        <rFont val="Arial"/>
        <family val="2"/>
      </rPr>
      <t>-LP-</t>
    </r>
    <r>
      <rPr>
        <b/>
        <sz val="12"/>
        <color rgb="FFFF0000"/>
        <rFont val="Arial"/>
        <family val="2"/>
      </rPr>
      <t>XXX</t>
    </r>
    <r>
      <rPr>
        <b/>
        <sz val="12"/>
        <color indexed="8"/>
        <rFont val="Arial"/>
        <family val="2"/>
      </rPr>
      <t>-2020</t>
    </r>
  </si>
  <si>
    <r>
      <t xml:space="preserve">FORMATO No. </t>
    </r>
    <r>
      <rPr>
        <b/>
        <sz val="12"/>
        <color rgb="FFFF0000"/>
        <rFont val="Arial"/>
        <family val="2"/>
      </rPr>
      <t>XXX</t>
    </r>
    <r>
      <rPr>
        <b/>
        <sz val="12"/>
        <color indexed="8"/>
        <rFont val="Arial"/>
        <family val="2"/>
      </rPr>
      <t xml:space="preserve"> OFERTA ECONÓMICA GRUPO I</t>
    </r>
  </si>
  <si>
    <t>"CONTRATAR A PRECIOS UNITARIOS, EL MANTENIMIENTO, ADECUACIÓN Y MEJORAMIENTO INTEGRAL, PREVENTIVO Y CORRECTIVO DE LOS CAMPOS DEPORTIVOS EN GRAMA NATURAL Y GRAMA SINTÉTICA Y SUS ZONAS ALEDAÑAS UBICADOS EN LOS DIFERENTES PARQUES QUE COMPONEN EL SISTEMA DISTRITAL DE PARQUES DE BOGOTÁ D.C."</t>
  </si>
  <si>
    <t xml:space="preserve">A.I.U.  </t>
  </si>
  <si>
    <t>OFICIAL</t>
  </si>
  <si>
    <t>OFERTADO</t>
  </si>
  <si>
    <t xml:space="preserve">Administración </t>
  </si>
  <si>
    <t>Imprevistos</t>
  </si>
  <si>
    <t>Utilidad</t>
  </si>
  <si>
    <t>001</t>
  </si>
  <si>
    <t/>
  </si>
  <si>
    <t>MTO. CAMPOS DE FUTBOL TIPO 1 Y 2 (Area aprox. 7.600 mtr2)</t>
  </si>
  <si>
    <t>APU</t>
  </si>
  <si>
    <t>Demarcacion con talco cancha fútbol **</t>
  </si>
  <si>
    <t>UNI</t>
  </si>
  <si>
    <t>Demarcacion con Vinilo tipo 2 cancha fútbol **</t>
  </si>
  <si>
    <t>Demarcacion con Vinilo tipo 1 cancha fútbol**</t>
  </si>
  <si>
    <t>Reparación divots -trozos cesped- (est.atl. UDS)**</t>
  </si>
  <si>
    <t>BORDEO CON GUADAÑA CAMPO DEPORTIVO</t>
  </si>
  <si>
    <t>CORTE CESPED CANCHAS FUTBOL PROFESIONAL **</t>
  </si>
  <si>
    <t>002</t>
  </si>
  <si>
    <t>MANT. CAMPOS SINTETICOS</t>
  </si>
  <si>
    <t>Cepillado de Campo Sintético**</t>
  </si>
  <si>
    <t>UN</t>
  </si>
  <si>
    <t>Insumo</t>
  </si>
  <si>
    <t>TRANSPORTE EN GRUA PLANCHÓN (Ida y regreso).</t>
  </si>
  <si>
    <t>003</t>
  </si>
  <si>
    <t>MANT. CAMPOS CAMPIN-TECHO-OLAYA-CAMPINCITO (area Aprox.12.500M2)</t>
  </si>
  <si>
    <t>004</t>
  </si>
  <si>
    <t>REPARACION DE CAMPOS DE FUTBOL, MINIFUTBOL, SOFBOL, BEISBOL</t>
  </si>
  <si>
    <t>Excavación mecanic+retiro(250m3/dia)V-6m3-S.Blando</t>
  </si>
  <si>
    <t>M3</t>
  </si>
  <si>
    <t>Excavacion manual con retiro suelo blando**</t>
  </si>
  <si>
    <t>LOCALIZACION Y REPLANTEO  CON EQUIPO</t>
  </si>
  <si>
    <t>M2</t>
  </si>
  <si>
    <t>RETROEXCAVADORA JHON DEERE 610B (Oper+Comb)**.</t>
  </si>
  <si>
    <t>HR</t>
  </si>
  <si>
    <t>TRANSPORTE- RETROEXCAV.J.D.510 (Ida y regreso)</t>
  </si>
  <si>
    <t>MOTONIVELADORA (Oper+Com)</t>
  </si>
  <si>
    <t>ROTOVACTOR (OPER+COMB).</t>
  </si>
  <si>
    <t>VIBROCOMP. BENITIN 1.5TON(Oper+Comb)**</t>
  </si>
  <si>
    <t>GRUA EXTENSION PARA POSTES</t>
  </si>
  <si>
    <t>Relleno en tierra negra (Suministro + Transporte)</t>
  </si>
  <si>
    <t>Relleno arena s/lav de peña cernida +trans relle</t>
  </si>
  <si>
    <t>Relleno en arena de rio suelta**</t>
  </si>
  <si>
    <t>Empradización (Cesped,sacapantas, M.O, Herrnta)</t>
  </si>
  <si>
    <t>aireacion de cancha con perfora meca cada 7 cm **</t>
  </si>
  <si>
    <t>Verticutter + ayudante **</t>
  </si>
  <si>
    <t>Equipo Top-dressing + ayudante **</t>
  </si>
  <si>
    <t>Fumigación (Fungicida+Adherente) **</t>
  </si>
  <si>
    <t>FERTILIZANTE QUÍMICO GRANULADO, FOLIAR Y ORGANICO</t>
  </si>
  <si>
    <t>KG</t>
  </si>
  <si>
    <t>Estructura marco futbol (sumist e insta) IDRD</t>
  </si>
  <si>
    <t>JGO</t>
  </si>
  <si>
    <t>Estruc. minifutbol con malla (Sum+Inst)**</t>
  </si>
  <si>
    <t>Mantenimiento arcos (porterías) de fútbol **</t>
  </si>
  <si>
    <t>Mallas Semiprofes.Cal.4 Futbol (Sumin e Instal)</t>
  </si>
  <si>
    <t>Mallas profesionales Cal.8 Futbol (Sumin e Instal)</t>
  </si>
  <si>
    <t>Banderines  Estaca+banderin Futbol(Sum+Inst)**</t>
  </si>
  <si>
    <t>Suministro y Instalación de Escoria Gruesa**</t>
  </si>
  <si>
    <t>Suministro y Instalación de Escoria Fina Mixta**</t>
  </si>
  <si>
    <t>Piso en Polvo de Ladrillo (Sum.+Inst)**</t>
  </si>
  <si>
    <t>Relleno rajon manual (Inc. Compactación Mecanica)</t>
  </si>
  <si>
    <t>Grava Triturada 1"-3/4" (Suministro e Instalac.)</t>
  </si>
  <si>
    <t>Relleno Recebo Subbase granul (Compt-Vibrocomp.)**</t>
  </si>
  <si>
    <t>Cerramiento lona h=1.00 mt(Exc) **</t>
  </si>
  <si>
    <t>ML</t>
  </si>
  <si>
    <t>CarcamoT-1 2500 psi+Rejilla Peat.Conc.Ref. (canal)</t>
  </si>
  <si>
    <t>PosteTuboESTRUCT.Ø 2 1/2"h=6.0m+Pilote(Sin Guaya)</t>
  </si>
  <si>
    <t>MallaProtecc.Nylon Imperm.(Andamios+Guaya+Acc)</t>
  </si>
  <si>
    <t>Limpieza de Tuberías Drenaje con Vactor **</t>
  </si>
  <si>
    <t>Arena Blanca Fina FlinPeld Suministro y Extendido</t>
  </si>
  <si>
    <t>TRANSPORTE CAMABAJA</t>
  </si>
  <si>
    <t>VJ</t>
  </si>
  <si>
    <t>Geotextil T2100 ** y/o ST 200</t>
  </si>
  <si>
    <t>Geotextil T-2400</t>
  </si>
  <si>
    <t>Empradización (Cesped,sacapantas 1.5mt, (M.O+Herr)</t>
  </si>
  <si>
    <t>FERTILIZANTE ORGANICO TIPO HUMUS (aplicacion)</t>
  </si>
  <si>
    <t>Imprimacion asfaltica en Frio (Equip.de Bomba)**</t>
  </si>
  <si>
    <t>Vale  Excavación RCD- Arcilla/Recebo (Vj:15m3)</t>
  </si>
  <si>
    <t>Vale  Excavación RCD- Arcilla/Recebo (Vj:6m3)</t>
  </si>
  <si>
    <t>Vale  Excavación RCD- Tierra (Vj:15m3)</t>
  </si>
  <si>
    <t>Vale  Excavación RCD- Tierra (Vj:6m3)</t>
  </si>
  <si>
    <t>Excavación Mecanic+retiro(250m3/dia)V-15m3-Blando</t>
  </si>
  <si>
    <t>Excavación mecanic+retiro(250m3/dia)V-15m3- Tierra</t>
  </si>
  <si>
    <t>Excavación mecanic+retiro(250m3/dia)V-6m3- Tierra</t>
  </si>
  <si>
    <t>005</t>
  </si>
  <si>
    <t>REDES HIDRAULICAS</t>
  </si>
  <si>
    <t>Diseño Hidráulico(Sist.Riego/Drenaje)Parque+Record</t>
  </si>
  <si>
    <t>CONCEPTUALIZACIÓN GEOTECNICA / M2</t>
  </si>
  <si>
    <t>006</t>
  </si>
  <si>
    <t>RED DE RIEGO MANUAL</t>
  </si>
  <si>
    <t>Manguera Riego Manual d=3"(Sum+Inst.)</t>
  </si>
  <si>
    <t>Manguera Riego Manual d=2"(Sum+Inst.)</t>
  </si>
  <si>
    <t>Manguera Riego Manual d=11/2"(Sum+Inst.)</t>
  </si>
  <si>
    <t>Manguera Riego Manual d=1"(Sum+Inst.)</t>
  </si>
  <si>
    <t>Manguera Riego Manual d=3/4"(Sum+Inst.)</t>
  </si>
  <si>
    <t>Manguera Riego Manual d=1/2"(Sum+Inst.)</t>
  </si>
  <si>
    <t>REGISTRO CORTINA 3"  (Incluye accesorios de conexion e instalacion)</t>
  </si>
  <si>
    <t>REGISTRO CORTINA 2" (incluye accesorios de conexion e instalacion)</t>
  </si>
  <si>
    <t>REGISTRO  CORTINA  1" ( Incluye accesorios de conexion e instalacion)</t>
  </si>
  <si>
    <t>REGISTRO  CORTINA 1/2" (Incluye accesorios de conexion)</t>
  </si>
  <si>
    <t>Sumin e Instal Tripode Metalic.para Aspersor H=1.5</t>
  </si>
  <si>
    <t>Aspersor Metalico Bronce Ø=1"(Sum+Instal)"**</t>
  </si>
  <si>
    <t>Aspersor Metálico Bronce Ø=3/4"(Sum+Instal)**</t>
  </si>
  <si>
    <t>Aspersor Metálico Bronce Ø= 1/2"(Sum+Instal)**</t>
  </si>
  <si>
    <t>CAJA INSPECCION .60x.60x.60 (Inc. Excavac.)</t>
  </si>
  <si>
    <t>007</t>
  </si>
  <si>
    <t>RED DE RIEGO AUTOMATICO</t>
  </si>
  <si>
    <t>Descapote resiembra tapete cesped (SinTierr-arena)</t>
  </si>
  <si>
    <t>Tuberia PVCP 3 " RDE 21 excav mec.y relleno tierra</t>
  </si>
  <si>
    <t>Tuberia PVC.P d=2"(RDE-21) Excav y relleno recebo</t>
  </si>
  <si>
    <t>Tuberia PVC.P d=1.1/2" Exc+relleno Bebederos fonta</t>
  </si>
  <si>
    <t>Tuberia PVCP d=1 " RDE 21 excav mec. relleno tie</t>
  </si>
  <si>
    <t>Aspersor Rotor Turbina (Sum+Instal)r=21m**</t>
  </si>
  <si>
    <t>Valvula Selenoide 2" (Sum+Inst)**</t>
  </si>
  <si>
    <t>Controlador Electrón.SistemaRiego Automat.(Sum+Ins</t>
  </si>
  <si>
    <t>Zanjadora Autopropulsada Oruga(Oper+Comb)**</t>
  </si>
  <si>
    <t>BOMBA ALTA PRESION 10HP (suministro + transporte)</t>
  </si>
  <si>
    <t>008</t>
  </si>
  <si>
    <t>TANQUE PREFABRICADO</t>
  </si>
  <si>
    <t>Tanque 20000Lt (suministro+instalación) **</t>
  </si>
  <si>
    <t>Placa contrapiso 0.10 m 2500 psi+malla 4mm **</t>
  </si>
  <si>
    <t>Relleno compactado  Base granular tipo IDRD   **</t>
  </si>
  <si>
    <t>Cerrammalla eslabonada cal 12 IDRD h=2.0(Sin viga)</t>
  </si>
  <si>
    <t>RIEGO DE LIGA (Emulsion CRR-1)**</t>
  </si>
  <si>
    <t>009</t>
  </si>
  <si>
    <t>RED DRENAJES</t>
  </si>
  <si>
    <t>Tuberia drenaje 8" d=200mm Exca+ relleno Tierr+Geot.</t>
  </si>
  <si>
    <t>Tuberia drenaje 6" d=160mm Exca+ relleno Tierr+Geot.</t>
  </si>
  <si>
    <t>Tuberia drenaje 4" d=200mm Exca+ relleno Tierr+Geot.</t>
  </si>
  <si>
    <t>Caja de inspeccion .80x.80 h=1.0**</t>
  </si>
  <si>
    <t>CAJA INSPECCION .80x.80x.8O</t>
  </si>
  <si>
    <t>010</t>
  </si>
  <si>
    <t>ENSAYOS DE LABORATORIO</t>
  </si>
  <si>
    <t>ANÁLISIS DE SUELO AGRONOMICO COMPLETO</t>
  </si>
  <si>
    <t>ANÁLISIS FITOSANITARIO (microbiologico)</t>
  </si>
  <si>
    <t>ANÁLISIS DE PERMEABILIDAD CABEZA VARIABLE</t>
  </si>
  <si>
    <t>ENSAYO ANÁLISIS COMPACTACIÓN SUELO (Curva de compa</t>
  </si>
  <si>
    <t>ENSAYO GRANULOMETRIA POR TAMIZADO CON LAVADO</t>
  </si>
  <si>
    <t>Densidad del terreno con Densímetro nuclear</t>
  </si>
  <si>
    <t>ENSAYO PROCTOR MODIFICADO</t>
  </si>
  <si>
    <t>Código APU/Insumo</t>
  </si>
  <si>
    <t>ID APU/Insumo</t>
  </si>
  <si>
    <t>Tipo</t>
  </si>
  <si>
    <t>TOTAL OFERTA ECONÓMICA</t>
  </si>
  <si>
    <t>TOTAL AIU</t>
  </si>
  <si>
    <t>TASA DE DESCUENTO
(ÚNICA)</t>
  </si>
  <si>
    <r>
      <rPr>
        <b/>
        <sz val="9"/>
        <color theme="1"/>
        <rFont val="Arial"/>
        <family val="2"/>
      </rPr>
      <t xml:space="preserve">Nota 1. </t>
    </r>
    <r>
      <rPr>
        <sz val="9"/>
        <color theme="1"/>
        <rFont val="Arial"/>
        <family val="2"/>
      </rPr>
      <t>El “Formato OFERTA ECONÓMICA GRUPO I” debe presentarse en formato Excel en la plataforma SECOP II. Si al momento de realizar la apertura del sobre económico se evidencia el cargue por parte del proponente de diferentes formatos de oferta económica, el Formato Excel fijado por el Instituto será el único sujeto de revisión por parte del equipo evaluador.</t>
    </r>
  </si>
  <si>
    <r>
      <rPr>
        <b/>
        <sz val="9"/>
        <color theme="1"/>
        <rFont val="Arial"/>
        <family val="2"/>
      </rPr>
      <t>Nota 5</t>
    </r>
    <r>
      <rPr>
        <sz val="9"/>
        <color theme="1"/>
        <rFont val="Arial"/>
        <family val="2"/>
      </rPr>
      <t>: La TASA DE DESCUENTO ofertada por el proponente, así como los componentes del AIU en el Formato OFERTA ECONÓMICA GRUPO I deberán ser ajustados a dos decimales. En caso de que se evidencie que se encuentran con más de dos (2) decimales, estos serán ajustados al segundo decimal.</t>
    </r>
  </si>
  <si>
    <r>
      <rPr>
        <b/>
        <sz val="9"/>
        <color theme="1"/>
        <rFont val="Arial"/>
        <family val="2"/>
      </rPr>
      <t xml:space="preserve">Nota 6. </t>
    </r>
    <r>
      <rPr>
        <sz val="9"/>
        <color theme="1"/>
        <rFont val="Arial"/>
        <family val="2"/>
      </rPr>
      <t>La tasa de descuento ofertada por el proponente, así como los componentes del AIU deben ser mayores a cero por ciento (0%)</t>
    </r>
  </si>
  <si>
    <r>
      <rPr>
        <b/>
        <sz val="9"/>
        <color indexed="64"/>
        <rFont val="Arial"/>
        <family val="2"/>
      </rPr>
      <t xml:space="preserve">Nota 7. </t>
    </r>
    <r>
      <rPr>
        <sz val="9"/>
        <color rgb="FF000000"/>
        <rFont val="Arial"/>
        <family val="2"/>
      </rPr>
      <t xml:space="preserve">El formarto "Oferta Económica Grupo I" </t>
    </r>
    <r>
      <rPr>
        <sz val="9"/>
        <color indexed="64"/>
        <rFont val="Arial"/>
        <family val="2"/>
      </rPr>
      <t>debe estar totalmente diligenciado y el Precio Unitario Ofertado para cada uno de los ítems que componen la Oferta Económica deben ser mayor a cero pesos ($0).</t>
    </r>
  </si>
  <si>
    <r>
      <rPr>
        <b/>
        <sz val="9"/>
        <color theme="1"/>
        <rFont val="Arial"/>
        <family val="2"/>
      </rPr>
      <t xml:space="preserve">Nota 9. </t>
    </r>
    <r>
      <rPr>
        <sz val="9"/>
        <color theme="1"/>
        <rFont val="Arial"/>
        <family val="2"/>
      </rPr>
      <t>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serán de la exclusiva responsabilidad del Proponente, los errores en que incurra al indicar los valores unitarios y totales en su propuesta debiendo asumir los mayores costos o pérdidas que se deriven de dichos errores.</t>
    </r>
  </si>
  <si>
    <r>
      <rPr>
        <b/>
        <sz val="9"/>
        <color theme="1"/>
        <rFont val="Arial"/>
        <family val="2"/>
      </rPr>
      <t xml:space="preserve">Nota 10. </t>
    </r>
    <r>
      <rPr>
        <sz val="9"/>
        <color theme="1"/>
        <rFont val="Arial"/>
        <family val="2"/>
      </rPr>
      <t>Las Ofertas Económicas deberán contemplar todos los costos directos e indirectos, estampillas, impuestos, tasas y contribuciones de ley y cualquier otra erogación necesaria para la correcta suscripción y ejecución del objeto de la presente contratación y por ningún motivo se considerarán costos adicionales.</t>
    </r>
  </si>
  <si>
    <r>
      <rPr>
        <b/>
        <sz val="9"/>
        <color theme="1"/>
        <rFont val="Arial"/>
        <family val="2"/>
      </rPr>
      <t xml:space="preserve">Nota 11. </t>
    </r>
    <r>
      <rPr>
        <sz val="9"/>
        <color theme="1"/>
        <rFont val="Arial"/>
        <family val="2"/>
      </rPr>
      <t>Los precios ofertados por el proponente, en caso de ser adjudicatario, se mantendrán fijos durante todo el término de ejecución del contrato, razón por la cual, el proponente deberá prever en su oferta los posibles incrementos que se ocasionen, inclusive aquellos que se presenten en la ejecución del contrato por cambio de año.</t>
    </r>
  </si>
  <si>
    <r>
      <rPr>
        <b/>
        <sz val="9"/>
        <color theme="1"/>
        <rFont val="Arial"/>
        <family val="2"/>
      </rPr>
      <t xml:space="preserve">Nota 2. </t>
    </r>
    <r>
      <rPr>
        <sz val="9"/>
        <color theme="1"/>
        <rFont val="Arial"/>
        <family val="2"/>
      </rPr>
      <t>El valor Total de la Oferta Económica, resultado del diligenciamiento del Formato “OFERTA ECONÓMICA GRUPO I”, debe ser igual que el valor diligenciado en la Pregunta “OFERTA ECONÓMICA” en el cuestionario de Secop II. En el caso de que estos valores no coincidan, la Entidad tomará para efectos de la evaluación económica, el valor contenido en el Formato “OFERTA ECONÓMICA GRUPO I”.</t>
    </r>
  </si>
  <si>
    <r>
      <rPr>
        <b/>
        <sz val="9"/>
        <color indexed="64"/>
        <rFont val="Arial"/>
        <family val="2"/>
      </rPr>
      <t xml:space="preserve">Nota 4. </t>
    </r>
    <r>
      <rPr>
        <sz val="9"/>
        <color indexed="64"/>
        <rFont val="Arial"/>
        <family val="2"/>
      </rPr>
      <t>El porcentaje total de A.I.U. y sus componentes, ofertados por el proponente en el formato OFERTA ECONÓMICA GRUPO I, no podrán superar el porcentaje total del A.I.U. ni sus componentes oficiales calculados por el IDRD.</t>
    </r>
  </si>
  <si>
    <r>
      <rPr>
        <b/>
        <sz val="9"/>
        <color theme="1"/>
        <rFont val="Arial"/>
        <family val="2"/>
      </rPr>
      <t xml:space="preserve">Nota 8. </t>
    </r>
    <r>
      <rPr>
        <sz val="9"/>
        <color theme="1"/>
        <rFont val="Arial"/>
        <family val="2"/>
      </rPr>
      <t>Para la presentación de la “OFERTA ECONÓMICA GRUPO I” no se deben utilizar centavos; por lo tanto, los valores unitarios y el valor total Ofertado deben presentarse en números enteros. En el evento en que la Oferta cuente con valores que contengan centavos, se aproximará al siguiente peso si los centavos son iguales o superiores a 50, o en caso contrario se mantendrá el mismo entero.</t>
    </r>
  </si>
  <si>
    <r>
      <rPr>
        <b/>
        <sz val="9"/>
        <color theme="1"/>
        <rFont val="Arial"/>
        <family val="2"/>
      </rPr>
      <t xml:space="preserve">Nota 3. </t>
    </r>
    <r>
      <rPr>
        <sz val="9"/>
        <color theme="1"/>
        <rFont val="Arial"/>
        <family val="2"/>
      </rPr>
      <t xml:space="preserve">La tasa de descuento ofrecida debe ser ÚNICA y aplicada a cada uno de los ítems (precios unitarios) que componen el Formato “OFERTA ECONÓMICA GRUPO 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</si>
</sst>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_(&quot;$&quot;\ * \(#,##0.00\);_(&quot;$&quot;\ * &quot;-&quot;??_);_(@_)"/>
    <numFmt numFmtId="164" formatCode="_(&quot;$&quot;\ * #,##0_);_(&quot;$&quot;\ * \(#,##0\);_(&quot;$&quot;\ * &quot;-&quot;??_);_(@_)"/>
    <numFmt numFmtId="165" formatCode="[$$-240A]\ #,##0.00_);[Red]\([$$-240A]\ #,##0.00\)"/>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12"/>
      <name val="Arial"/>
      <family val="2"/>
    </font>
    <font>
      <b/>
      <sz val="12"/>
      <color indexed="8"/>
      <name val="Arial"/>
      <family val="2"/>
    </font>
    <font>
      <b/>
      <sz val="14"/>
      <name val="Arial"/>
      <family val="2"/>
    </font>
    <font>
      <b/>
      <sz val="10"/>
      <name val="Arial"/>
      <family val="2"/>
    </font>
    <font>
      <sz val="9"/>
      <color theme="1"/>
      <name val="Arial"/>
      <family val="2"/>
    </font>
    <font>
      <b/>
      <sz val="11"/>
      <color indexed="8"/>
      <name val="Arial"/>
      <family val="2"/>
      <charset val="1"/>
    </font>
    <font>
      <b/>
      <sz val="9"/>
      <color theme="1"/>
      <name val="Arial"/>
      <family val="2"/>
    </font>
    <font>
      <sz val="9"/>
      <color theme="1"/>
      <name val="Calibri"/>
      <family val="2"/>
      <scheme val="minor"/>
    </font>
    <font>
      <sz val="9"/>
      <name val="Arial"/>
      <family val="2"/>
    </font>
    <font>
      <b/>
      <sz val="12"/>
      <color rgb="FFFF0000"/>
      <name val="Arial"/>
      <family val="2"/>
    </font>
    <font>
      <b/>
      <sz val="11"/>
      <name val="Calibri"/>
      <family val="2"/>
      <scheme val="minor"/>
    </font>
    <font>
      <sz val="11"/>
      <name val="Calibri"/>
      <family val="2"/>
      <scheme val="minor"/>
    </font>
    <font>
      <b/>
      <sz val="12"/>
      <color theme="1"/>
      <name val="Calibri"/>
      <family val="2"/>
      <scheme val="minor"/>
    </font>
    <font>
      <sz val="9"/>
      <color indexed="64"/>
      <name val="Arial"/>
      <family val="2"/>
    </font>
    <font>
      <b/>
      <sz val="9"/>
      <color indexed="64"/>
      <name val="Arial"/>
      <family val="2"/>
    </font>
    <font>
      <sz val="9"/>
      <color rgb="FF000000"/>
      <name val="Arial"/>
      <family val="2"/>
    </font>
  </fonts>
  <fills count="7">
    <fill>
      <patternFill patternType="none"/>
    </fill>
    <fill>
      <patternFill patternType="gray125"/>
    </fill>
    <fill>
      <patternFill patternType="solid">
        <fgColor theme="0"/>
        <bgColor indexed="64"/>
      </patternFill>
    </fill>
    <fill>
      <patternFill patternType="solid">
        <fgColor theme="0"/>
        <bgColor indexed="26"/>
      </patternFill>
    </fill>
    <fill>
      <patternFill patternType="solid">
        <fgColor theme="4" tint="0.79998168889431442"/>
        <bgColor indexed="64"/>
      </patternFill>
    </fill>
    <fill>
      <patternFill patternType="solid">
        <fgColor theme="4" tint="0.79998168889431442"/>
        <bgColor indexed="40"/>
      </patternFill>
    </fill>
    <fill>
      <patternFill patternType="solid">
        <fgColor theme="2"/>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dashed">
        <color indexed="64"/>
      </left>
      <right style="dashed">
        <color indexed="64"/>
      </right>
      <top style="dashed">
        <color indexed="64"/>
      </top>
      <bottom style="dashed">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indexed="64"/>
      </bottom>
      <diagonal/>
    </border>
    <border>
      <left/>
      <right style="thin">
        <color indexed="64"/>
      </right>
      <top style="thin">
        <color rgb="FF000000"/>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71">
    <xf numFmtId="0" fontId="0" fillId="0" borderId="0" xfId="0"/>
    <xf numFmtId="164" fontId="0" fillId="2" borderId="4" xfId="1" applyNumberFormat="1" applyFont="1" applyFill="1" applyBorder="1" applyAlignment="1" applyProtection="1">
      <alignment horizontal="center" vertical="center"/>
    </xf>
    <xf numFmtId="0" fontId="7" fillId="0" borderId="0" xfId="0" applyFont="1" applyAlignment="1" applyProtection="1">
      <alignment horizontal="justify" vertical="center" wrapText="1"/>
    </xf>
    <xf numFmtId="0" fontId="8" fillId="5" borderId="4" xfId="0" applyFont="1" applyFill="1" applyBorder="1" applyAlignment="1" applyProtection="1">
      <alignment horizontal="center" vertical="center" wrapText="1"/>
    </xf>
    <xf numFmtId="0" fontId="0" fillId="2" borderId="4" xfId="0" applyFill="1" applyBorder="1" applyAlignment="1" applyProtection="1">
      <alignment horizontal="justify" vertical="center" wrapText="1"/>
    </xf>
    <xf numFmtId="0" fontId="0" fillId="2" borderId="4" xfId="0" applyFill="1" applyBorder="1" applyAlignment="1" applyProtection="1">
      <alignment horizontal="center" vertical="center" wrapText="1"/>
    </xf>
    <xf numFmtId="0" fontId="6" fillId="2" borderId="0" xfId="0" applyFont="1" applyFill="1" applyAlignment="1" applyProtection="1">
      <alignment horizontal="center" vertical="center" wrapText="1"/>
    </xf>
    <xf numFmtId="10" fontId="0" fillId="2" borderId="4" xfId="2" applyNumberFormat="1" applyFont="1" applyFill="1" applyBorder="1" applyAlignment="1" applyProtection="1">
      <alignment horizontal="center" vertical="center" wrapText="1"/>
    </xf>
    <xf numFmtId="0" fontId="0" fillId="2" borderId="7" xfId="0" applyFill="1" applyBorder="1" applyAlignment="1" applyProtection="1">
      <alignment horizontal="justify" vertical="center" wrapText="1"/>
    </xf>
    <xf numFmtId="0" fontId="3" fillId="2" borderId="0" xfId="0" applyFont="1" applyFill="1" applyAlignment="1" applyProtection="1">
      <alignment horizontal="center" wrapText="1"/>
    </xf>
    <xf numFmtId="0" fontId="0" fillId="2" borderId="0" xfId="0" applyFill="1" applyAlignment="1" applyProtection="1">
      <alignment wrapText="1"/>
    </xf>
    <xf numFmtId="0" fontId="4" fillId="3" borderId="0" xfId="0" applyFont="1" applyFill="1" applyAlignment="1" applyProtection="1">
      <alignment horizontal="center" wrapText="1"/>
    </xf>
    <xf numFmtId="0" fontId="4" fillId="2" borderId="0" xfId="0" applyFont="1" applyFill="1" applyAlignment="1" applyProtection="1">
      <alignment horizontal="center" wrapText="1"/>
    </xf>
    <xf numFmtId="0" fontId="5" fillId="2" borderId="0" xfId="0" applyFont="1" applyFill="1" applyAlignment="1" applyProtection="1">
      <alignment horizontal="center" wrapText="1"/>
    </xf>
    <xf numFmtId="0" fontId="0" fillId="0" borderId="0" xfId="0" applyAlignment="1" applyProtection="1">
      <alignment wrapText="1"/>
    </xf>
    <xf numFmtId="164" fontId="0" fillId="2" borderId="0" xfId="0" applyNumberFormat="1" applyFill="1" applyAlignment="1" applyProtection="1">
      <alignment wrapText="1"/>
    </xf>
    <xf numFmtId="164" fontId="0" fillId="2" borderId="4" xfId="1" applyNumberFormat="1" applyFont="1" applyFill="1" applyBorder="1" applyAlignment="1" applyProtection="1">
      <alignment horizontal="center" vertical="center" wrapText="1"/>
    </xf>
    <xf numFmtId="164" fontId="0" fillId="0" borderId="4" xfId="1" applyNumberFormat="1" applyFont="1" applyFill="1" applyBorder="1" applyAlignment="1" applyProtection="1">
      <alignment horizontal="center" vertical="center" wrapText="1"/>
    </xf>
    <xf numFmtId="0" fontId="0" fillId="0" borderId="0" xfId="0" applyFill="1" applyAlignment="1" applyProtection="1">
      <alignment wrapText="1"/>
    </xf>
    <xf numFmtId="0" fontId="2" fillId="2" borderId="7" xfId="0" applyFont="1" applyFill="1" applyBorder="1" applyAlignment="1" applyProtection="1">
      <alignment horizontal="right" vertical="center" wrapText="1"/>
    </xf>
    <xf numFmtId="164" fontId="2" fillId="2" borderId="4" xfId="1" applyNumberFormat="1" applyFont="1" applyFill="1" applyBorder="1" applyAlignment="1" applyProtection="1">
      <alignment horizontal="center" vertical="center" wrapText="1"/>
    </xf>
    <xf numFmtId="0" fontId="2" fillId="2" borderId="4" xfId="0" applyFont="1" applyFill="1" applyBorder="1" applyAlignment="1" applyProtection="1">
      <alignment wrapText="1"/>
    </xf>
    <xf numFmtId="44" fontId="2" fillId="2" borderId="4" xfId="1" applyFont="1" applyFill="1" applyBorder="1" applyAlignment="1" applyProtection="1">
      <alignment wrapText="1"/>
    </xf>
    <xf numFmtId="44" fontId="15" fillId="2" borderId="4" xfId="0" applyNumberFormat="1" applyFont="1" applyFill="1" applyBorder="1" applyAlignment="1" applyProtection="1">
      <alignment wrapText="1"/>
    </xf>
    <xf numFmtId="10" fontId="0" fillId="4" borderId="4" xfId="2" applyNumberFormat="1" applyFont="1" applyFill="1" applyBorder="1" applyAlignment="1" applyProtection="1">
      <alignment horizontal="center" vertical="center" wrapText="1"/>
      <protection locked="0"/>
    </xf>
    <xf numFmtId="165" fontId="0" fillId="2" borderId="0" xfId="0" applyNumberFormat="1" applyFill="1" applyAlignment="1" applyProtection="1">
      <alignment wrapText="1"/>
    </xf>
    <xf numFmtId="0" fontId="0" fillId="2" borderId="0" xfId="0" applyFill="1" applyAlignment="1" applyProtection="1"/>
    <xf numFmtId="0" fontId="10" fillId="0" borderId="0" xfId="0" applyFont="1" applyFill="1" applyAlignment="1" applyProtection="1">
      <alignment wrapText="1"/>
    </xf>
    <xf numFmtId="0" fontId="7" fillId="0" borderId="0" xfId="0" applyFont="1" applyFill="1" applyAlignment="1" applyProtection="1">
      <alignment horizontal="left" vertical="center" wrapText="1"/>
    </xf>
    <xf numFmtId="0" fontId="11" fillId="0" borderId="0" xfId="0" applyFont="1" applyFill="1" applyAlignment="1" applyProtection="1">
      <alignment horizontal="left" vertical="center" wrapText="1"/>
    </xf>
    <xf numFmtId="49" fontId="13" fillId="6" borderId="11" xfId="0" applyNumberFormat="1" applyFont="1" applyFill="1" applyBorder="1" applyAlignment="1" applyProtection="1">
      <alignment horizontal="center" vertical="center" wrapText="1"/>
    </xf>
    <xf numFmtId="0" fontId="13" fillId="6" borderId="11" xfId="0" applyFont="1" applyFill="1" applyBorder="1" applyAlignment="1" applyProtection="1">
      <alignment horizontal="center" vertical="center" wrapText="1"/>
    </xf>
    <xf numFmtId="0" fontId="13" fillId="6" borderId="11" xfId="0" applyFont="1" applyFill="1" applyBorder="1" applyAlignment="1" applyProtection="1">
      <alignment horizontal="left" vertical="center" wrapText="1"/>
    </xf>
    <xf numFmtId="44" fontId="13" fillId="6" borderId="11" xfId="1" applyFont="1" applyFill="1" applyBorder="1" applyAlignment="1" applyProtection="1">
      <alignment horizontal="right" vertical="center" wrapText="1"/>
    </xf>
    <xf numFmtId="0" fontId="14" fillId="0" borderId="11" xfId="0" applyFont="1" applyBorder="1" applyAlignment="1" applyProtection="1">
      <alignment horizontal="center" vertical="center" wrapText="1"/>
    </xf>
    <xf numFmtId="0" fontId="14" fillId="0" borderId="11" xfId="0" applyFont="1" applyBorder="1" applyAlignment="1" applyProtection="1">
      <alignment horizontal="left" vertical="center" wrapText="1"/>
    </xf>
    <xf numFmtId="0" fontId="14" fillId="0" borderId="11" xfId="0" applyFont="1" applyBorder="1" applyAlignment="1" applyProtection="1">
      <alignment horizontal="center" vertical="center"/>
    </xf>
    <xf numFmtId="0" fontId="14" fillId="0" borderId="11" xfId="0" applyFont="1" applyBorder="1" applyAlignment="1" applyProtection="1">
      <alignment horizontal="left" vertical="center"/>
    </xf>
    <xf numFmtId="164" fontId="13" fillId="6" borderId="11" xfId="1" applyNumberFormat="1" applyFont="1" applyFill="1" applyBorder="1" applyAlignment="1" applyProtection="1">
      <alignment horizontal="right" vertical="center" wrapText="1"/>
    </xf>
    <xf numFmtId="164" fontId="14" fillId="0" borderId="11" xfId="1" applyNumberFormat="1" applyFont="1" applyBorder="1" applyAlignment="1" applyProtection="1">
      <alignment horizontal="right" vertical="center" wrapText="1"/>
    </xf>
    <xf numFmtId="164" fontId="14" fillId="0" borderId="11" xfId="1" applyNumberFormat="1" applyFont="1" applyBorder="1" applyAlignment="1" applyProtection="1">
      <alignment horizontal="right" vertical="center"/>
    </xf>
    <xf numFmtId="0" fontId="0" fillId="2" borderId="0" xfId="0" applyFill="1" applyAlignment="1" applyProtection="1">
      <alignment horizontal="center" wrapText="1"/>
    </xf>
    <xf numFmtId="44" fontId="15" fillId="2" borderId="4" xfId="0" applyNumberFormat="1" applyFont="1" applyFill="1" applyBorder="1" applyAlignment="1" applyProtection="1">
      <alignment vertical="center" wrapText="1"/>
    </xf>
    <xf numFmtId="0" fontId="7" fillId="0" borderId="0" xfId="0" applyFont="1" applyFill="1" applyAlignment="1" applyProtection="1">
      <alignment horizontal="left" vertical="center" wrapText="1"/>
    </xf>
    <xf numFmtId="0" fontId="0" fillId="2" borderId="6" xfId="0" applyFill="1" applyBorder="1" applyAlignment="1" applyProtection="1">
      <alignment horizontal="left" wrapText="1"/>
      <protection locked="0"/>
    </xf>
    <xf numFmtId="0" fontId="13" fillId="0" borderId="4" xfId="0" applyFont="1" applyBorder="1" applyAlignment="1" applyProtection="1">
      <alignment horizontal="right" vertical="center" wrapText="1"/>
    </xf>
    <xf numFmtId="0" fontId="6" fillId="2" borderId="5" xfId="0" applyFont="1" applyFill="1" applyBorder="1" applyAlignment="1" applyProtection="1">
      <alignment horizontal="center" vertical="center" wrapText="1"/>
    </xf>
    <xf numFmtId="0" fontId="7" fillId="0" borderId="0" xfId="3" applyFont="1" applyFill="1" applyAlignment="1" applyProtection="1">
      <alignment horizontal="justify" vertical="center" wrapText="1"/>
    </xf>
    <xf numFmtId="10" fontId="2" fillId="4" borderId="8" xfId="2" applyNumberFormat="1" applyFont="1" applyFill="1" applyBorder="1" applyAlignment="1" applyProtection="1">
      <alignment horizontal="center" vertical="center" wrapText="1"/>
      <protection locked="0"/>
    </xf>
    <xf numFmtId="10" fontId="2" fillId="4" borderId="9" xfId="2" applyNumberFormat="1" applyFont="1" applyFill="1" applyBorder="1" applyAlignment="1" applyProtection="1">
      <alignment horizontal="center" vertical="center" wrapText="1"/>
      <protection locked="0"/>
    </xf>
    <xf numFmtId="10" fontId="2" fillId="4" borderId="10" xfId="2" applyNumberFormat="1" applyFont="1" applyFill="1" applyBorder="1" applyAlignment="1" applyProtection="1">
      <alignment horizontal="center" vertical="center" wrapText="1"/>
      <protection locked="0"/>
    </xf>
    <xf numFmtId="0" fontId="3" fillId="2" borderId="0" xfId="0" applyFont="1" applyFill="1" applyAlignment="1" applyProtection="1">
      <alignment horizontal="center" wrapText="1"/>
    </xf>
    <xf numFmtId="0" fontId="4" fillId="3" borderId="0" xfId="0" applyFont="1" applyFill="1" applyAlignment="1" applyProtection="1">
      <alignment horizontal="center" wrapText="1"/>
    </xf>
    <xf numFmtId="0" fontId="4" fillId="2" borderId="0" xfId="0" applyFont="1" applyFill="1" applyAlignment="1" applyProtection="1">
      <alignment horizontal="center" wrapText="1"/>
      <protection locked="0"/>
    </xf>
    <xf numFmtId="0" fontId="6" fillId="2" borderId="1" xfId="0" applyFont="1" applyFill="1" applyBorder="1" applyAlignment="1" applyProtection="1">
      <alignment horizontal="center" vertical="center" wrapText="1"/>
    </xf>
    <xf numFmtId="0" fontId="6" fillId="2" borderId="2"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15" fillId="2" borderId="4" xfId="0" applyFont="1" applyFill="1" applyBorder="1" applyAlignment="1" applyProtection="1">
      <alignment horizontal="center" wrapText="1"/>
    </xf>
    <xf numFmtId="0" fontId="16" fillId="0" borderId="0" xfId="0" applyFont="1" applyFill="1" applyAlignment="1" applyProtection="1">
      <alignment horizontal="left" vertical="center" wrapText="1"/>
    </xf>
    <xf numFmtId="0" fontId="16" fillId="0" borderId="0" xfId="0" applyFont="1" applyFill="1" applyAlignment="1" applyProtection="1">
      <alignment horizontal="justify" vertical="center"/>
    </xf>
    <xf numFmtId="0" fontId="10" fillId="0" borderId="0" xfId="0" applyFont="1" applyFill="1" applyAlignment="1" applyProtection="1">
      <alignment horizontal="justify" vertical="center"/>
    </xf>
    <xf numFmtId="0" fontId="2" fillId="4" borderId="4" xfId="0" applyFont="1" applyFill="1" applyBorder="1" applyAlignment="1" applyProtection="1">
      <alignment horizontal="center" vertical="center" wrapText="1"/>
    </xf>
    <xf numFmtId="10" fontId="0" fillId="2" borderId="8" xfId="2" applyNumberFormat="1" applyFont="1" applyFill="1" applyBorder="1" applyAlignment="1" applyProtection="1">
      <alignment horizontal="center" vertical="center" wrapText="1"/>
    </xf>
    <xf numFmtId="10" fontId="0" fillId="2" borderId="9" xfId="2" applyNumberFormat="1" applyFont="1" applyFill="1" applyBorder="1" applyAlignment="1" applyProtection="1">
      <alignment horizontal="center" vertical="center" wrapText="1"/>
    </xf>
    <xf numFmtId="10" fontId="0" fillId="2" borderId="10" xfId="2" applyNumberFormat="1" applyFont="1" applyFill="1" applyBorder="1" applyAlignment="1" applyProtection="1">
      <alignment horizontal="center" vertical="center" wrapText="1"/>
    </xf>
    <xf numFmtId="0" fontId="13" fillId="6" borderId="12" xfId="0" applyFont="1" applyFill="1" applyBorder="1" applyAlignment="1" applyProtection="1">
      <alignment horizontal="center" vertical="center" wrapText="1"/>
    </xf>
    <xf numFmtId="0" fontId="13" fillId="6" borderId="13" xfId="0" applyFont="1" applyFill="1" applyBorder="1" applyAlignment="1" applyProtection="1">
      <alignment horizontal="center" vertical="center" wrapText="1"/>
    </xf>
    <xf numFmtId="10" fontId="0" fillId="4" borderId="8" xfId="2" applyNumberFormat="1" applyFont="1" applyFill="1" applyBorder="1" applyAlignment="1" applyProtection="1">
      <alignment horizontal="center" vertical="center" wrapText="1"/>
    </xf>
    <xf numFmtId="10" fontId="0" fillId="4" borderId="9" xfId="2" applyNumberFormat="1" applyFont="1" applyFill="1" applyBorder="1" applyAlignment="1" applyProtection="1">
      <alignment horizontal="center" vertical="center" wrapText="1"/>
    </xf>
    <xf numFmtId="10" fontId="0" fillId="4" borderId="10" xfId="2" applyNumberFormat="1" applyFont="1" applyFill="1" applyBorder="1" applyAlignment="1" applyProtection="1">
      <alignment horizontal="center" vertical="center" wrapText="1"/>
    </xf>
    <xf numFmtId="0" fontId="7" fillId="0" borderId="0" xfId="0" applyFont="1" applyFill="1" applyAlignment="1" applyProtection="1">
      <alignment horizontal="justify" wrapText="1"/>
    </xf>
  </cellXfs>
  <cellStyles count="4">
    <cellStyle name="Moneda" xfId="1" builtinId="4"/>
    <cellStyle name="Normal" xfId="0" builtinId="0"/>
    <cellStyle name="Normal 7" xfId="3" xr:uid="{CED0B8EB-2854-428E-87AB-43216235DA70}"/>
    <cellStyle name="Porcentaje" xfId="2" builtinId="5"/>
  </cellStyles>
  <dxfs count="0"/>
  <tableStyles count="0" defaultTableStyle="TableStyleMedium2" defaultPivotStyle="PivotStyleLight16"/>
  <colors>
    <mruColors>
      <color rgb="FFF6E9F7"/>
      <color rgb="FFF1DAF2"/>
      <color rgb="FFF5EFF5"/>
      <color rgb="FFEFE5F7"/>
      <color rgb="FFE4D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4</xdr:col>
      <xdr:colOff>1100667</xdr:colOff>
      <xdr:row>0</xdr:row>
      <xdr:rowOff>95251</xdr:rowOff>
    </xdr:from>
    <xdr:to>
      <xdr:col>7</xdr:col>
      <xdr:colOff>856191</xdr:colOff>
      <xdr:row>3</xdr:row>
      <xdr:rowOff>137585</xdr:rowOff>
    </xdr:to>
    <xdr:pic>
      <xdr:nvPicPr>
        <xdr:cNvPr id="3" name="Imagen 2">
          <a:extLst>
            <a:ext uri="{FF2B5EF4-FFF2-40B4-BE49-F238E27FC236}">
              <a16:creationId xmlns:a16="http://schemas.microsoft.com/office/drawing/2014/main" id="{D19A81D5-BDE4-4A50-807C-747E25D3F30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68084" y="95251"/>
          <a:ext cx="5629274" cy="64558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21F7A-5C77-4D00-89E8-0EC722784217}">
  <dimension ref="A1:N156"/>
  <sheetViews>
    <sheetView showGridLines="0" tabSelected="1" view="pageBreakPreview" zoomScale="90" zoomScaleNormal="100" zoomScaleSheetLayoutView="90" workbookViewId="0">
      <selection sqref="A1:I4"/>
    </sheetView>
  </sheetViews>
  <sheetFormatPr baseColWidth="10" defaultColWidth="0" defaultRowHeight="15" zeroHeight="1" x14ac:dyDescent="0.25"/>
  <cols>
    <col min="1" max="1" width="2.140625" style="10" customWidth="1"/>
    <col min="2" max="2" width="13.7109375" style="10" customWidth="1"/>
    <col min="3" max="3" width="13.7109375" style="10" hidden="1" customWidth="1"/>
    <col min="4" max="4" width="10.5703125" style="41" bestFit="1" customWidth="1"/>
    <col min="5" max="5" width="54.85546875" style="10" customWidth="1"/>
    <col min="6" max="6" width="15.28515625" style="10" customWidth="1"/>
    <col min="7" max="9" width="18" style="10" customWidth="1"/>
    <col min="10" max="10" width="1.42578125" style="10" customWidth="1"/>
    <col min="11" max="11" width="11.42578125" style="10" hidden="1" customWidth="1"/>
    <col min="12" max="13" width="13.140625" style="10" hidden="1" customWidth="1"/>
    <col min="14" max="14" width="11.85546875" style="10" hidden="1" customWidth="1"/>
    <col min="15" max="16384" width="11.42578125" style="10" hidden="1"/>
  </cols>
  <sheetData>
    <row r="1" spans="1:10" ht="15.75" x14ac:dyDescent="0.25">
      <c r="A1" s="51"/>
      <c r="B1" s="51"/>
      <c r="C1" s="51"/>
      <c r="D1" s="51"/>
      <c r="E1" s="51"/>
      <c r="F1" s="51"/>
      <c r="G1" s="51"/>
      <c r="H1" s="51"/>
      <c r="I1" s="51"/>
      <c r="J1" s="9"/>
    </row>
    <row r="2" spans="1:10" ht="15.75" x14ac:dyDescent="0.25">
      <c r="A2" s="51"/>
      <c r="B2" s="51"/>
      <c r="C2" s="51"/>
      <c r="D2" s="51"/>
      <c r="E2" s="51"/>
      <c r="F2" s="51"/>
      <c r="G2" s="51"/>
      <c r="H2" s="51"/>
      <c r="I2" s="51"/>
      <c r="J2" s="9"/>
    </row>
    <row r="3" spans="1:10" ht="15.75" x14ac:dyDescent="0.25">
      <c r="A3" s="51"/>
      <c r="B3" s="51"/>
      <c r="C3" s="51"/>
      <c r="D3" s="51"/>
      <c r="E3" s="51"/>
      <c r="F3" s="51"/>
      <c r="G3" s="51"/>
      <c r="H3" s="51"/>
      <c r="I3" s="51"/>
      <c r="J3" s="9"/>
    </row>
    <row r="4" spans="1:10" ht="17.25" customHeight="1" x14ac:dyDescent="0.25">
      <c r="A4" s="51"/>
      <c r="B4" s="51"/>
      <c r="C4" s="51"/>
      <c r="D4" s="51"/>
      <c r="E4" s="51"/>
      <c r="F4" s="51"/>
      <c r="G4" s="51"/>
      <c r="H4" s="51"/>
      <c r="I4" s="51"/>
      <c r="J4" s="9"/>
    </row>
    <row r="5" spans="1:10" ht="15.75" x14ac:dyDescent="0.25">
      <c r="A5" s="52" t="s">
        <v>0</v>
      </c>
      <c r="B5" s="52"/>
      <c r="C5" s="52"/>
      <c r="D5" s="52"/>
      <c r="E5" s="52"/>
      <c r="F5" s="52"/>
      <c r="G5" s="52"/>
      <c r="H5" s="52"/>
      <c r="I5" s="52"/>
      <c r="J5" s="11"/>
    </row>
    <row r="6" spans="1:10" ht="15.75" x14ac:dyDescent="0.25">
      <c r="A6" s="53" t="s">
        <v>15</v>
      </c>
      <c r="B6" s="53"/>
      <c r="C6" s="53"/>
      <c r="D6" s="53"/>
      <c r="E6" s="53"/>
      <c r="F6" s="53"/>
      <c r="G6" s="53"/>
      <c r="H6" s="53"/>
      <c r="I6" s="53"/>
      <c r="J6" s="12"/>
    </row>
    <row r="7" spans="1:10" ht="15.75" x14ac:dyDescent="0.25">
      <c r="A7" s="53" t="s">
        <v>14</v>
      </c>
      <c r="B7" s="53"/>
      <c r="C7" s="53"/>
      <c r="D7" s="53"/>
      <c r="E7" s="53"/>
      <c r="F7" s="53"/>
      <c r="G7" s="53"/>
      <c r="H7" s="53"/>
      <c r="I7" s="53"/>
      <c r="J7" s="12"/>
    </row>
    <row r="8" spans="1:10" ht="6.75" customHeight="1" thickBot="1" x14ac:dyDescent="0.3">
      <c r="A8" s="13"/>
      <c r="B8" s="13"/>
      <c r="C8" s="13"/>
      <c r="D8" s="13"/>
      <c r="E8" s="13"/>
      <c r="F8" s="13"/>
      <c r="G8" s="13"/>
      <c r="H8" s="13"/>
      <c r="I8" s="13"/>
      <c r="J8" s="13"/>
    </row>
    <row r="9" spans="1:10" ht="50.25" customHeight="1" thickBot="1" x14ac:dyDescent="0.3">
      <c r="A9" s="13"/>
      <c r="B9" s="54" t="s">
        <v>16</v>
      </c>
      <c r="C9" s="55"/>
      <c r="D9" s="55"/>
      <c r="E9" s="55"/>
      <c r="F9" s="55"/>
      <c r="G9" s="55"/>
      <c r="H9" s="55"/>
      <c r="I9" s="56"/>
      <c r="J9" s="2"/>
    </row>
    <row r="10" spans="1:10" x14ac:dyDescent="0.25"/>
    <row r="11" spans="1:10" x14ac:dyDescent="0.25">
      <c r="F11" s="44" t="s">
        <v>8</v>
      </c>
      <c r="G11" s="44"/>
      <c r="H11" s="44"/>
      <c r="I11" s="44"/>
    </row>
    <row r="12" spans="1:10" x14ac:dyDescent="0.25">
      <c r="F12" s="44" t="s">
        <v>9</v>
      </c>
      <c r="G12" s="44"/>
      <c r="H12" s="44" t="s">
        <v>12</v>
      </c>
      <c r="I12" s="44"/>
    </row>
    <row r="13" spans="1:10" x14ac:dyDescent="0.25">
      <c r="F13" s="44" t="s">
        <v>10</v>
      </c>
      <c r="G13" s="44"/>
      <c r="H13" s="44"/>
      <c r="I13" s="44"/>
    </row>
    <row r="14" spans="1:10" x14ac:dyDescent="0.25">
      <c r="F14" s="44" t="s">
        <v>13</v>
      </c>
      <c r="G14" s="44"/>
      <c r="H14" s="44" t="s">
        <v>11</v>
      </c>
      <c r="I14" s="44"/>
    </row>
    <row r="15" spans="1:10" x14ac:dyDescent="0.25"/>
    <row r="16" spans="1:10" ht="60" x14ac:dyDescent="0.25">
      <c r="A16" s="14"/>
      <c r="B16" s="3" t="s">
        <v>156</v>
      </c>
      <c r="C16" s="3" t="s">
        <v>157</v>
      </c>
      <c r="D16" s="3" t="s">
        <v>158</v>
      </c>
      <c r="E16" s="3" t="s">
        <v>1</v>
      </c>
      <c r="F16" s="3" t="s">
        <v>2</v>
      </c>
      <c r="G16" s="3" t="s">
        <v>6</v>
      </c>
      <c r="H16" s="3" t="s">
        <v>161</v>
      </c>
      <c r="I16" s="3" t="s">
        <v>5</v>
      </c>
    </row>
    <row r="17" spans="2:14" ht="30" x14ac:dyDescent="0.25">
      <c r="B17" s="30" t="s">
        <v>23</v>
      </c>
      <c r="C17" s="31"/>
      <c r="D17" s="31" t="s">
        <v>24</v>
      </c>
      <c r="E17" s="32" t="s">
        <v>25</v>
      </c>
      <c r="F17" s="31" t="s">
        <v>24</v>
      </c>
      <c r="G17" s="38">
        <f>SUM(G18:G23)</f>
        <v>787143</v>
      </c>
      <c r="H17" s="48"/>
      <c r="I17" s="33">
        <f>SUM(I18:I23)</f>
        <v>787143</v>
      </c>
      <c r="L17" s="15"/>
      <c r="M17" s="15"/>
    </row>
    <row r="18" spans="2:14" x14ac:dyDescent="0.25">
      <c r="B18" s="34">
        <v>12517</v>
      </c>
      <c r="C18" s="34">
        <v>3591</v>
      </c>
      <c r="D18" s="34" t="s">
        <v>26</v>
      </c>
      <c r="E18" s="35" t="s">
        <v>27</v>
      </c>
      <c r="F18" s="34" t="s">
        <v>28</v>
      </c>
      <c r="G18" s="39">
        <v>79665</v>
      </c>
      <c r="H18" s="49"/>
      <c r="I18" s="16">
        <f t="shared" ref="I18:I23" si="0">+ROUND((G18-(G18*$H$17)),0)</f>
        <v>79665</v>
      </c>
      <c r="L18" s="15"/>
      <c r="M18" s="15"/>
    </row>
    <row r="19" spans="2:14" x14ac:dyDescent="0.25">
      <c r="B19" s="34">
        <v>12522</v>
      </c>
      <c r="C19" s="34">
        <v>3596</v>
      </c>
      <c r="D19" s="34" t="s">
        <v>26</v>
      </c>
      <c r="E19" s="35" t="s">
        <v>29</v>
      </c>
      <c r="F19" s="34" t="s">
        <v>28</v>
      </c>
      <c r="G19" s="39">
        <v>150609</v>
      </c>
      <c r="H19" s="49"/>
      <c r="I19" s="16">
        <f t="shared" si="0"/>
        <v>150609</v>
      </c>
      <c r="L19" s="15"/>
      <c r="M19" s="15"/>
    </row>
    <row r="20" spans="2:14" x14ac:dyDescent="0.25">
      <c r="B20" s="34">
        <v>12523</v>
      </c>
      <c r="C20" s="34">
        <v>3597</v>
      </c>
      <c r="D20" s="34" t="s">
        <v>26</v>
      </c>
      <c r="E20" s="35" t="s">
        <v>30</v>
      </c>
      <c r="F20" s="34" t="s">
        <v>28</v>
      </c>
      <c r="G20" s="39">
        <v>366165</v>
      </c>
      <c r="H20" s="49"/>
      <c r="I20" s="16">
        <f t="shared" si="0"/>
        <v>366165</v>
      </c>
      <c r="L20" s="15"/>
      <c r="M20" s="15"/>
    </row>
    <row r="21" spans="2:14" x14ac:dyDescent="0.25">
      <c r="B21" s="34">
        <v>12512</v>
      </c>
      <c r="C21" s="34">
        <v>3586</v>
      </c>
      <c r="D21" s="34" t="s">
        <v>26</v>
      </c>
      <c r="E21" s="35" t="s">
        <v>31</v>
      </c>
      <c r="F21" s="34" t="s">
        <v>28</v>
      </c>
      <c r="G21" s="39">
        <v>15757</v>
      </c>
      <c r="H21" s="49"/>
      <c r="I21" s="16">
        <f t="shared" si="0"/>
        <v>15757</v>
      </c>
      <c r="L21" s="15"/>
      <c r="M21" s="15"/>
    </row>
    <row r="22" spans="2:14" x14ac:dyDescent="0.25">
      <c r="B22" s="34">
        <v>12484</v>
      </c>
      <c r="C22" s="34">
        <v>3558</v>
      </c>
      <c r="D22" s="34" t="s">
        <v>26</v>
      </c>
      <c r="E22" s="35" t="s">
        <v>32</v>
      </c>
      <c r="F22" s="34" t="s">
        <v>28</v>
      </c>
      <c r="G22" s="39">
        <v>14478</v>
      </c>
      <c r="H22" s="49"/>
      <c r="I22" s="16">
        <f t="shared" si="0"/>
        <v>14478</v>
      </c>
      <c r="L22" s="15"/>
      <c r="M22" s="15"/>
    </row>
    <row r="23" spans="2:14" s="18" customFormat="1" x14ac:dyDescent="0.25">
      <c r="B23" s="34">
        <v>12515</v>
      </c>
      <c r="C23" s="34">
        <v>3589</v>
      </c>
      <c r="D23" s="34" t="s">
        <v>26</v>
      </c>
      <c r="E23" s="35" t="s">
        <v>33</v>
      </c>
      <c r="F23" s="34" t="s">
        <v>28</v>
      </c>
      <c r="G23" s="39">
        <v>160469</v>
      </c>
      <c r="H23" s="49"/>
      <c r="I23" s="17">
        <f t="shared" si="0"/>
        <v>160469</v>
      </c>
      <c r="L23" s="15"/>
      <c r="M23" s="15"/>
      <c r="N23" s="10"/>
    </row>
    <row r="24" spans="2:14" s="18" customFormat="1" x14ac:dyDescent="0.25">
      <c r="B24" s="30" t="s">
        <v>34</v>
      </c>
      <c r="C24" s="31"/>
      <c r="D24" s="31" t="s">
        <v>24</v>
      </c>
      <c r="E24" s="32" t="s">
        <v>35</v>
      </c>
      <c r="F24" s="31" t="s">
        <v>24</v>
      </c>
      <c r="G24" s="38">
        <f>SUM(G25:G26)</f>
        <v>420572</v>
      </c>
      <c r="H24" s="49"/>
      <c r="I24" s="33">
        <f>SUM(I25:I26)</f>
        <v>420572</v>
      </c>
      <c r="L24" s="15"/>
      <c r="M24" s="15"/>
      <c r="N24" s="10"/>
    </row>
    <row r="25" spans="2:14" s="18" customFormat="1" x14ac:dyDescent="0.25">
      <c r="B25" s="34">
        <v>12482</v>
      </c>
      <c r="C25" s="34">
        <v>3556</v>
      </c>
      <c r="D25" s="34" t="s">
        <v>26</v>
      </c>
      <c r="E25" s="35" t="s">
        <v>36</v>
      </c>
      <c r="F25" s="34" t="s">
        <v>37</v>
      </c>
      <c r="G25" s="39">
        <v>190164</v>
      </c>
      <c r="H25" s="49"/>
      <c r="I25" s="17">
        <f>+ROUND((G25-(G25*$H$17)),0)</f>
        <v>190164</v>
      </c>
      <c r="L25" s="15"/>
      <c r="M25" s="15"/>
      <c r="N25" s="10"/>
    </row>
    <row r="26" spans="2:14" s="18" customFormat="1" x14ac:dyDescent="0.25">
      <c r="B26" s="34">
        <v>101046</v>
      </c>
      <c r="C26" s="34">
        <v>4501</v>
      </c>
      <c r="D26" s="34" t="s">
        <v>38</v>
      </c>
      <c r="E26" s="35" t="s">
        <v>39</v>
      </c>
      <c r="F26" s="34" t="s">
        <v>28</v>
      </c>
      <c r="G26" s="39">
        <v>230408</v>
      </c>
      <c r="H26" s="49"/>
      <c r="I26" s="17">
        <f>+ROUND((G26-(G26*$H$17)),0)</f>
        <v>230408</v>
      </c>
      <c r="L26" s="15"/>
      <c r="M26" s="15"/>
      <c r="N26" s="10"/>
    </row>
    <row r="27" spans="2:14" s="18" customFormat="1" ht="30" x14ac:dyDescent="0.25">
      <c r="B27" s="30" t="s">
        <v>40</v>
      </c>
      <c r="C27" s="31"/>
      <c r="D27" s="31" t="s">
        <v>24</v>
      </c>
      <c r="E27" s="32" t="s">
        <v>41</v>
      </c>
      <c r="F27" s="31" t="s">
        <v>24</v>
      </c>
      <c r="G27" s="38">
        <f>SUM(G28:G31)</f>
        <v>556869</v>
      </c>
      <c r="H27" s="49"/>
      <c r="I27" s="33">
        <f>SUM(I28:I31)</f>
        <v>556869</v>
      </c>
      <c r="L27" s="15"/>
      <c r="M27" s="15"/>
      <c r="N27" s="10"/>
    </row>
    <row r="28" spans="2:14" s="18" customFormat="1" x14ac:dyDescent="0.25">
      <c r="B28" s="34">
        <v>12523</v>
      </c>
      <c r="C28" s="34">
        <v>3597</v>
      </c>
      <c r="D28" s="34" t="s">
        <v>26</v>
      </c>
      <c r="E28" s="35" t="s">
        <v>30</v>
      </c>
      <c r="F28" s="34" t="s">
        <v>28</v>
      </c>
      <c r="G28" s="39">
        <v>366165</v>
      </c>
      <c r="H28" s="49"/>
      <c r="I28" s="17">
        <f>+ROUND((G28-(G28*$H$17)),0)</f>
        <v>366165</v>
      </c>
      <c r="L28" s="15"/>
      <c r="M28" s="15"/>
      <c r="N28" s="10"/>
    </row>
    <row r="29" spans="2:14" s="18" customFormat="1" x14ac:dyDescent="0.25">
      <c r="B29" s="34">
        <v>12512</v>
      </c>
      <c r="C29" s="34">
        <v>3586</v>
      </c>
      <c r="D29" s="34" t="s">
        <v>26</v>
      </c>
      <c r="E29" s="35" t="s">
        <v>31</v>
      </c>
      <c r="F29" s="34" t="s">
        <v>28</v>
      </c>
      <c r="G29" s="39">
        <v>15757</v>
      </c>
      <c r="H29" s="49"/>
      <c r="I29" s="17">
        <f>+ROUND((G29-(G29*$H$17)),0)</f>
        <v>15757</v>
      </c>
      <c r="L29" s="15"/>
      <c r="M29" s="15"/>
      <c r="N29" s="10"/>
    </row>
    <row r="30" spans="2:14" x14ac:dyDescent="0.25">
      <c r="B30" s="34">
        <v>12484</v>
      </c>
      <c r="C30" s="34">
        <v>3558</v>
      </c>
      <c r="D30" s="34" t="s">
        <v>26</v>
      </c>
      <c r="E30" s="35" t="s">
        <v>32</v>
      </c>
      <c r="F30" s="34" t="s">
        <v>28</v>
      </c>
      <c r="G30" s="39">
        <v>14478</v>
      </c>
      <c r="H30" s="49"/>
      <c r="I30" s="16">
        <f>+ROUND((G30-(G30*$H$17)),0)</f>
        <v>14478</v>
      </c>
      <c r="L30" s="15"/>
      <c r="M30" s="15"/>
    </row>
    <row r="31" spans="2:14" x14ac:dyDescent="0.25">
      <c r="B31" s="34">
        <v>12515</v>
      </c>
      <c r="C31" s="34">
        <v>3589</v>
      </c>
      <c r="D31" s="34" t="s">
        <v>26</v>
      </c>
      <c r="E31" s="35" t="s">
        <v>33</v>
      </c>
      <c r="F31" s="34" t="s">
        <v>28</v>
      </c>
      <c r="G31" s="39">
        <v>160469</v>
      </c>
      <c r="H31" s="49"/>
      <c r="I31" s="16">
        <f>+ROUND((G31-(G31*$H$17)),0)</f>
        <v>160469</v>
      </c>
      <c r="L31" s="15"/>
      <c r="M31" s="15"/>
    </row>
    <row r="32" spans="2:14" ht="30" x14ac:dyDescent="0.25">
      <c r="B32" s="30" t="s">
        <v>42</v>
      </c>
      <c r="C32" s="31"/>
      <c r="D32" s="31" t="s">
        <v>24</v>
      </c>
      <c r="E32" s="32" t="s">
        <v>43</v>
      </c>
      <c r="F32" s="31" t="s">
        <v>24</v>
      </c>
      <c r="G32" s="38">
        <f>SUM(G33:G81)</f>
        <v>14173815</v>
      </c>
      <c r="H32" s="49"/>
      <c r="I32" s="33">
        <f>SUM(I33:I81)</f>
        <v>14173815</v>
      </c>
      <c r="L32" s="15"/>
      <c r="M32" s="15"/>
    </row>
    <row r="33" spans="2:13" x14ac:dyDescent="0.25">
      <c r="B33" s="34">
        <v>10380</v>
      </c>
      <c r="C33" s="34">
        <v>1471</v>
      </c>
      <c r="D33" s="34" t="s">
        <v>26</v>
      </c>
      <c r="E33" s="35" t="s">
        <v>44</v>
      </c>
      <c r="F33" s="34" t="s">
        <v>45</v>
      </c>
      <c r="G33" s="39">
        <v>28313</v>
      </c>
      <c r="H33" s="49"/>
      <c r="I33" s="16">
        <f t="shared" ref="I33:I47" si="1">+ROUND((G33-(G33*$H$17)),0)</f>
        <v>28313</v>
      </c>
      <c r="L33" s="15"/>
      <c r="M33" s="15"/>
    </row>
    <row r="34" spans="2:13" x14ac:dyDescent="0.25">
      <c r="B34" s="34">
        <v>13195</v>
      </c>
      <c r="C34" s="34">
        <v>4262</v>
      </c>
      <c r="D34" s="34" t="s">
        <v>26</v>
      </c>
      <c r="E34" s="35" t="s">
        <v>46</v>
      </c>
      <c r="F34" s="34" t="s">
        <v>45</v>
      </c>
      <c r="G34" s="39">
        <v>37971</v>
      </c>
      <c r="H34" s="49"/>
      <c r="I34" s="16">
        <f t="shared" si="1"/>
        <v>37971</v>
      </c>
      <c r="L34" s="15"/>
      <c r="M34" s="15"/>
    </row>
    <row r="35" spans="2:13" x14ac:dyDescent="0.25">
      <c r="B35" s="34">
        <v>746</v>
      </c>
      <c r="C35" s="34">
        <v>730</v>
      </c>
      <c r="D35" s="34" t="s">
        <v>26</v>
      </c>
      <c r="E35" s="35" t="s">
        <v>47</v>
      </c>
      <c r="F35" s="34" t="s">
        <v>48</v>
      </c>
      <c r="G35" s="39">
        <v>3010</v>
      </c>
      <c r="H35" s="49"/>
      <c r="I35" s="16">
        <f t="shared" si="1"/>
        <v>3010</v>
      </c>
      <c r="L35" s="15"/>
      <c r="M35" s="15"/>
    </row>
    <row r="36" spans="2:13" x14ac:dyDescent="0.25">
      <c r="B36" s="34">
        <v>101785</v>
      </c>
      <c r="C36" s="34">
        <v>5146</v>
      </c>
      <c r="D36" s="34" t="s">
        <v>38</v>
      </c>
      <c r="E36" s="35" t="s">
        <v>49</v>
      </c>
      <c r="F36" s="34" t="s">
        <v>50</v>
      </c>
      <c r="G36" s="39">
        <v>87840</v>
      </c>
      <c r="H36" s="49"/>
      <c r="I36" s="16">
        <f t="shared" si="1"/>
        <v>87840</v>
      </c>
      <c r="L36" s="15"/>
      <c r="M36" s="15"/>
    </row>
    <row r="37" spans="2:13" x14ac:dyDescent="0.25">
      <c r="B37" s="34">
        <v>100853</v>
      </c>
      <c r="C37" s="34">
        <v>4308</v>
      </c>
      <c r="D37" s="34" t="s">
        <v>38</v>
      </c>
      <c r="E37" s="35" t="s">
        <v>51</v>
      </c>
      <c r="F37" s="34" t="s">
        <v>37</v>
      </c>
      <c r="G37" s="39">
        <v>259129</v>
      </c>
      <c r="H37" s="49"/>
      <c r="I37" s="16">
        <f t="shared" si="1"/>
        <v>259129</v>
      </c>
      <c r="L37" s="15"/>
      <c r="M37" s="15"/>
    </row>
    <row r="38" spans="2:13" x14ac:dyDescent="0.25">
      <c r="B38" s="34">
        <v>100000</v>
      </c>
      <c r="C38" s="34">
        <v>3459</v>
      </c>
      <c r="D38" s="34" t="s">
        <v>38</v>
      </c>
      <c r="E38" s="35" t="s">
        <v>52</v>
      </c>
      <c r="F38" s="34" t="s">
        <v>50</v>
      </c>
      <c r="G38" s="39">
        <v>120715</v>
      </c>
      <c r="H38" s="49"/>
      <c r="I38" s="16">
        <f t="shared" si="1"/>
        <v>120715</v>
      </c>
      <c r="L38" s="15"/>
      <c r="M38" s="15"/>
    </row>
    <row r="39" spans="2:13" x14ac:dyDescent="0.25">
      <c r="B39" s="34">
        <v>102529</v>
      </c>
      <c r="C39" s="34">
        <v>5459</v>
      </c>
      <c r="D39" s="34" t="s">
        <v>38</v>
      </c>
      <c r="E39" s="35" t="s">
        <v>53</v>
      </c>
      <c r="F39" s="34" t="s">
        <v>50</v>
      </c>
      <c r="G39" s="39">
        <v>57733</v>
      </c>
      <c r="H39" s="49"/>
      <c r="I39" s="16">
        <f t="shared" si="1"/>
        <v>57733</v>
      </c>
      <c r="L39" s="15"/>
      <c r="M39" s="15"/>
    </row>
    <row r="40" spans="2:13" x14ac:dyDescent="0.25">
      <c r="B40" s="34">
        <v>101784</v>
      </c>
      <c r="C40" s="34">
        <v>5145</v>
      </c>
      <c r="D40" s="34" t="s">
        <v>38</v>
      </c>
      <c r="E40" s="35" t="s">
        <v>54</v>
      </c>
      <c r="F40" s="34" t="s">
        <v>50</v>
      </c>
      <c r="G40" s="39">
        <v>30148</v>
      </c>
      <c r="H40" s="49"/>
      <c r="I40" s="16">
        <f t="shared" si="1"/>
        <v>30148</v>
      </c>
      <c r="L40" s="15"/>
      <c r="M40" s="15"/>
    </row>
    <row r="41" spans="2:13" x14ac:dyDescent="0.25">
      <c r="B41" s="34">
        <v>2745</v>
      </c>
      <c r="C41" s="34">
        <v>2296</v>
      </c>
      <c r="D41" s="34" t="s">
        <v>38</v>
      </c>
      <c r="E41" s="35" t="s">
        <v>55</v>
      </c>
      <c r="F41" s="34" t="s">
        <v>50</v>
      </c>
      <c r="G41" s="39">
        <v>100765</v>
      </c>
      <c r="H41" s="49"/>
      <c r="I41" s="16">
        <f t="shared" si="1"/>
        <v>100765</v>
      </c>
      <c r="L41" s="15"/>
      <c r="M41" s="15"/>
    </row>
    <row r="42" spans="2:13" x14ac:dyDescent="0.25">
      <c r="B42" s="34">
        <v>10276</v>
      </c>
      <c r="C42" s="34">
        <v>1367</v>
      </c>
      <c r="D42" s="34" t="s">
        <v>26</v>
      </c>
      <c r="E42" s="35" t="s">
        <v>56</v>
      </c>
      <c r="F42" s="34" t="s">
        <v>45</v>
      </c>
      <c r="G42" s="39">
        <v>53929</v>
      </c>
      <c r="H42" s="49"/>
      <c r="I42" s="16">
        <f t="shared" si="1"/>
        <v>53929</v>
      </c>
      <c r="L42" s="15"/>
      <c r="M42" s="15"/>
    </row>
    <row r="43" spans="2:13" x14ac:dyDescent="0.25">
      <c r="B43" s="34">
        <v>10550</v>
      </c>
      <c r="C43" s="34">
        <v>1641</v>
      </c>
      <c r="D43" s="34" t="s">
        <v>26</v>
      </c>
      <c r="E43" s="35" t="s">
        <v>57</v>
      </c>
      <c r="F43" s="34" t="s">
        <v>45</v>
      </c>
      <c r="G43" s="39">
        <v>128166</v>
      </c>
      <c r="H43" s="49"/>
      <c r="I43" s="16">
        <f t="shared" si="1"/>
        <v>128166</v>
      </c>
      <c r="L43" s="15"/>
      <c r="M43" s="15"/>
    </row>
    <row r="44" spans="2:13" x14ac:dyDescent="0.25">
      <c r="B44" s="34">
        <v>10723</v>
      </c>
      <c r="C44" s="34">
        <v>1814</v>
      </c>
      <c r="D44" s="34" t="s">
        <v>26</v>
      </c>
      <c r="E44" s="35" t="s">
        <v>58</v>
      </c>
      <c r="F44" s="34" t="s">
        <v>45</v>
      </c>
      <c r="G44" s="39">
        <v>90067</v>
      </c>
      <c r="H44" s="49"/>
      <c r="I44" s="16">
        <f t="shared" si="1"/>
        <v>90067</v>
      </c>
      <c r="L44" s="15"/>
      <c r="M44" s="15"/>
    </row>
    <row r="45" spans="2:13" x14ac:dyDescent="0.25">
      <c r="B45" s="34">
        <v>12453</v>
      </c>
      <c r="C45" s="34">
        <v>3527</v>
      </c>
      <c r="D45" s="34" t="s">
        <v>26</v>
      </c>
      <c r="E45" s="35" t="s">
        <v>59</v>
      </c>
      <c r="F45" s="34" t="s">
        <v>48</v>
      </c>
      <c r="G45" s="39">
        <v>6397</v>
      </c>
      <c r="H45" s="49"/>
      <c r="I45" s="16">
        <f t="shared" si="1"/>
        <v>6397</v>
      </c>
      <c r="L45" s="15"/>
      <c r="M45" s="15"/>
    </row>
    <row r="46" spans="2:13" x14ac:dyDescent="0.25">
      <c r="B46" s="34">
        <v>10734</v>
      </c>
      <c r="C46" s="34">
        <v>1825</v>
      </c>
      <c r="D46" s="34" t="s">
        <v>26</v>
      </c>
      <c r="E46" s="35" t="s">
        <v>60</v>
      </c>
      <c r="F46" s="34" t="s">
        <v>48</v>
      </c>
      <c r="G46" s="39">
        <v>725</v>
      </c>
      <c r="H46" s="49"/>
      <c r="I46" s="16">
        <f t="shared" si="1"/>
        <v>725</v>
      </c>
      <c r="L46" s="15"/>
      <c r="M46" s="15"/>
    </row>
    <row r="47" spans="2:13" x14ac:dyDescent="0.25">
      <c r="B47" s="34">
        <v>12468</v>
      </c>
      <c r="C47" s="34">
        <v>3542</v>
      </c>
      <c r="D47" s="34" t="s">
        <v>26</v>
      </c>
      <c r="E47" s="35" t="s">
        <v>61</v>
      </c>
      <c r="F47" s="34" t="s">
        <v>48</v>
      </c>
      <c r="G47" s="39">
        <v>437</v>
      </c>
      <c r="H47" s="49"/>
      <c r="I47" s="16">
        <f t="shared" si="1"/>
        <v>437</v>
      </c>
      <c r="L47" s="15"/>
      <c r="M47" s="15"/>
    </row>
    <row r="48" spans="2:13" x14ac:dyDescent="0.25">
      <c r="B48" s="34">
        <v>12469</v>
      </c>
      <c r="C48" s="34">
        <v>3543</v>
      </c>
      <c r="D48" s="34" t="s">
        <v>26</v>
      </c>
      <c r="E48" s="35" t="s">
        <v>62</v>
      </c>
      <c r="F48" s="34" t="s">
        <v>48</v>
      </c>
      <c r="G48" s="39">
        <v>596</v>
      </c>
      <c r="H48" s="49"/>
      <c r="I48" s="16">
        <f t="shared" ref="I48:I79" si="2">+ROUND((G48-(G48*$H$17)),0)</f>
        <v>596</v>
      </c>
      <c r="L48" s="15"/>
      <c r="M48" s="15"/>
    </row>
    <row r="49" spans="2:13" x14ac:dyDescent="0.25">
      <c r="B49" s="34">
        <v>12454</v>
      </c>
      <c r="C49" s="34">
        <v>3528</v>
      </c>
      <c r="D49" s="34" t="s">
        <v>26</v>
      </c>
      <c r="E49" s="35" t="s">
        <v>63</v>
      </c>
      <c r="F49" s="34" t="s">
        <v>48</v>
      </c>
      <c r="G49" s="39">
        <v>143</v>
      </c>
      <c r="H49" s="49"/>
      <c r="I49" s="16">
        <f t="shared" si="2"/>
        <v>143</v>
      </c>
      <c r="L49" s="15"/>
      <c r="M49" s="15"/>
    </row>
    <row r="50" spans="2:13" x14ac:dyDescent="0.25">
      <c r="B50" s="34">
        <v>12164</v>
      </c>
      <c r="C50" s="34">
        <v>3246</v>
      </c>
      <c r="D50" s="34" t="s">
        <v>26</v>
      </c>
      <c r="E50" s="35" t="s">
        <v>64</v>
      </c>
      <c r="F50" s="34" t="s">
        <v>65</v>
      </c>
      <c r="G50" s="39">
        <v>2322</v>
      </c>
      <c r="H50" s="49"/>
      <c r="I50" s="16">
        <f t="shared" si="2"/>
        <v>2322</v>
      </c>
      <c r="L50" s="15"/>
      <c r="M50" s="15"/>
    </row>
    <row r="51" spans="2:13" x14ac:dyDescent="0.25">
      <c r="B51" s="34">
        <v>15239</v>
      </c>
      <c r="C51" s="34">
        <v>6288</v>
      </c>
      <c r="D51" s="34" t="s">
        <v>26</v>
      </c>
      <c r="E51" s="35" t="s">
        <v>66</v>
      </c>
      <c r="F51" s="34" t="s">
        <v>67</v>
      </c>
      <c r="G51" s="39">
        <v>4197312</v>
      </c>
      <c r="H51" s="49"/>
      <c r="I51" s="16">
        <f t="shared" si="2"/>
        <v>4197312</v>
      </c>
      <c r="L51" s="15"/>
      <c r="M51" s="15"/>
    </row>
    <row r="52" spans="2:13" x14ac:dyDescent="0.25">
      <c r="B52" s="34">
        <v>10561</v>
      </c>
      <c r="C52" s="34">
        <v>1652</v>
      </c>
      <c r="D52" s="34" t="s">
        <v>26</v>
      </c>
      <c r="E52" s="35" t="s">
        <v>68</v>
      </c>
      <c r="F52" s="34" t="s">
        <v>67</v>
      </c>
      <c r="G52" s="39">
        <v>2582758</v>
      </c>
      <c r="H52" s="49"/>
      <c r="I52" s="16">
        <f t="shared" si="2"/>
        <v>2582758</v>
      </c>
      <c r="L52" s="15"/>
      <c r="M52" s="15"/>
    </row>
    <row r="53" spans="2:13" x14ac:dyDescent="0.25">
      <c r="B53" s="34">
        <v>12480</v>
      </c>
      <c r="C53" s="34">
        <v>3554</v>
      </c>
      <c r="D53" s="34" t="s">
        <v>26</v>
      </c>
      <c r="E53" s="35" t="s">
        <v>69</v>
      </c>
      <c r="F53" s="34" t="s">
        <v>67</v>
      </c>
      <c r="G53" s="39">
        <v>288299</v>
      </c>
      <c r="H53" s="49"/>
      <c r="I53" s="16">
        <f t="shared" si="2"/>
        <v>288299</v>
      </c>
      <c r="L53" s="15"/>
      <c r="M53" s="15"/>
    </row>
    <row r="54" spans="2:13" x14ac:dyDescent="0.25">
      <c r="B54" s="34">
        <v>13548</v>
      </c>
      <c r="C54" s="34">
        <v>4612</v>
      </c>
      <c r="D54" s="34" t="s">
        <v>26</v>
      </c>
      <c r="E54" s="35" t="s">
        <v>70</v>
      </c>
      <c r="F54" s="34" t="s">
        <v>67</v>
      </c>
      <c r="G54" s="39">
        <v>1016469</v>
      </c>
      <c r="H54" s="49"/>
      <c r="I54" s="16">
        <f t="shared" si="2"/>
        <v>1016469</v>
      </c>
      <c r="L54" s="15"/>
      <c r="M54" s="15"/>
    </row>
    <row r="55" spans="2:13" x14ac:dyDescent="0.25">
      <c r="B55" s="34">
        <v>13549</v>
      </c>
      <c r="C55" s="34">
        <v>4613</v>
      </c>
      <c r="D55" s="34" t="s">
        <v>26</v>
      </c>
      <c r="E55" s="35" t="s">
        <v>71</v>
      </c>
      <c r="F55" s="34" t="s">
        <v>67</v>
      </c>
      <c r="G55" s="39">
        <v>1710207</v>
      </c>
      <c r="H55" s="49"/>
      <c r="I55" s="16">
        <f t="shared" si="2"/>
        <v>1710207</v>
      </c>
      <c r="L55" s="15"/>
      <c r="M55" s="15"/>
    </row>
    <row r="56" spans="2:13" x14ac:dyDescent="0.25">
      <c r="B56" s="34">
        <v>12436</v>
      </c>
      <c r="C56" s="34">
        <v>3510</v>
      </c>
      <c r="D56" s="34" t="s">
        <v>26</v>
      </c>
      <c r="E56" s="35" t="s">
        <v>72</v>
      </c>
      <c r="F56" s="34" t="s">
        <v>67</v>
      </c>
      <c r="G56" s="39">
        <v>310847</v>
      </c>
      <c r="H56" s="49"/>
      <c r="I56" s="16">
        <f t="shared" si="2"/>
        <v>310847</v>
      </c>
      <c r="L56" s="15"/>
      <c r="M56" s="15"/>
    </row>
    <row r="57" spans="2:13" x14ac:dyDescent="0.25">
      <c r="B57" s="34">
        <v>12437</v>
      </c>
      <c r="C57" s="34">
        <v>3511</v>
      </c>
      <c r="D57" s="34" t="s">
        <v>26</v>
      </c>
      <c r="E57" s="35" t="s">
        <v>73</v>
      </c>
      <c r="F57" s="34" t="s">
        <v>45</v>
      </c>
      <c r="G57" s="39">
        <v>136979</v>
      </c>
      <c r="H57" s="49"/>
      <c r="I57" s="16">
        <f t="shared" si="2"/>
        <v>136979</v>
      </c>
      <c r="L57" s="15"/>
      <c r="M57" s="15"/>
    </row>
    <row r="58" spans="2:13" x14ac:dyDescent="0.25">
      <c r="B58" s="34">
        <v>12438</v>
      </c>
      <c r="C58" s="34">
        <v>3512</v>
      </c>
      <c r="D58" s="34" t="s">
        <v>26</v>
      </c>
      <c r="E58" s="35" t="s">
        <v>74</v>
      </c>
      <c r="F58" s="34" t="s">
        <v>45</v>
      </c>
      <c r="G58" s="39">
        <v>255622</v>
      </c>
      <c r="H58" s="49"/>
      <c r="I58" s="16">
        <f t="shared" si="2"/>
        <v>255622</v>
      </c>
      <c r="L58" s="15"/>
      <c r="M58" s="15"/>
    </row>
    <row r="59" spans="2:13" x14ac:dyDescent="0.25">
      <c r="B59" s="34">
        <v>760</v>
      </c>
      <c r="C59" s="34">
        <v>744</v>
      </c>
      <c r="D59" s="34" t="s">
        <v>26</v>
      </c>
      <c r="E59" s="35" t="s">
        <v>75</v>
      </c>
      <c r="F59" s="34" t="s">
        <v>45</v>
      </c>
      <c r="G59" s="39">
        <v>260047</v>
      </c>
      <c r="H59" s="49"/>
      <c r="I59" s="16">
        <f t="shared" si="2"/>
        <v>260047</v>
      </c>
      <c r="L59" s="15"/>
      <c r="M59" s="15"/>
    </row>
    <row r="60" spans="2:13" x14ac:dyDescent="0.25">
      <c r="B60" s="34">
        <v>10697</v>
      </c>
      <c r="C60" s="34">
        <v>1788</v>
      </c>
      <c r="D60" s="34" t="s">
        <v>26</v>
      </c>
      <c r="E60" s="35" t="s">
        <v>76</v>
      </c>
      <c r="F60" s="34" t="s">
        <v>45</v>
      </c>
      <c r="G60" s="39">
        <v>111510</v>
      </c>
      <c r="H60" s="49"/>
      <c r="I60" s="16">
        <f t="shared" si="2"/>
        <v>111510</v>
      </c>
      <c r="L60" s="15"/>
      <c r="M60" s="15"/>
    </row>
    <row r="61" spans="2:13" x14ac:dyDescent="0.25">
      <c r="B61" s="34">
        <v>12445</v>
      </c>
      <c r="C61" s="34">
        <v>3519</v>
      </c>
      <c r="D61" s="34" t="s">
        <v>26</v>
      </c>
      <c r="E61" s="35" t="s">
        <v>77</v>
      </c>
      <c r="F61" s="34" t="s">
        <v>45</v>
      </c>
      <c r="G61" s="39">
        <v>111029</v>
      </c>
      <c r="H61" s="49"/>
      <c r="I61" s="16">
        <f t="shared" si="2"/>
        <v>111029</v>
      </c>
      <c r="L61" s="15"/>
      <c r="M61" s="15"/>
    </row>
    <row r="62" spans="2:13" x14ac:dyDescent="0.25">
      <c r="B62" s="34">
        <v>12452</v>
      </c>
      <c r="C62" s="34">
        <v>3526</v>
      </c>
      <c r="D62" s="34" t="s">
        <v>26</v>
      </c>
      <c r="E62" s="35" t="s">
        <v>78</v>
      </c>
      <c r="F62" s="34" t="s">
        <v>45</v>
      </c>
      <c r="G62" s="39">
        <v>87197</v>
      </c>
      <c r="H62" s="49"/>
      <c r="I62" s="16">
        <f t="shared" si="2"/>
        <v>87197</v>
      </c>
      <c r="L62" s="15"/>
      <c r="M62" s="15"/>
    </row>
    <row r="63" spans="2:13" x14ac:dyDescent="0.25">
      <c r="B63" s="34">
        <v>12444</v>
      </c>
      <c r="C63" s="34">
        <v>3518</v>
      </c>
      <c r="D63" s="34" t="s">
        <v>26</v>
      </c>
      <c r="E63" s="35" t="s">
        <v>79</v>
      </c>
      <c r="F63" s="34" t="s">
        <v>80</v>
      </c>
      <c r="G63" s="39">
        <v>9355</v>
      </c>
      <c r="H63" s="49"/>
      <c r="I63" s="16">
        <f t="shared" si="2"/>
        <v>9355</v>
      </c>
      <c r="L63" s="15"/>
      <c r="M63" s="15"/>
    </row>
    <row r="64" spans="2:13" x14ac:dyDescent="0.25">
      <c r="B64" s="34">
        <v>11301</v>
      </c>
      <c r="C64" s="34">
        <v>2392</v>
      </c>
      <c r="D64" s="34" t="s">
        <v>26</v>
      </c>
      <c r="E64" s="35" t="s">
        <v>81</v>
      </c>
      <c r="F64" s="34" t="s">
        <v>80</v>
      </c>
      <c r="G64" s="39">
        <v>327302</v>
      </c>
      <c r="H64" s="49"/>
      <c r="I64" s="16">
        <f t="shared" si="2"/>
        <v>327302</v>
      </c>
      <c r="L64" s="15"/>
      <c r="M64" s="15"/>
    </row>
    <row r="65" spans="2:13" x14ac:dyDescent="0.25">
      <c r="B65" s="34">
        <v>15236</v>
      </c>
      <c r="C65" s="34">
        <v>6285</v>
      </c>
      <c r="D65" s="34" t="s">
        <v>26</v>
      </c>
      <c r="E65" s="35" t="s">
        <v>82</v>
      </c>
      <c r="F65" s="34" t="s">
        <v>28</v>
      </c>
      <c r="G65" s="39">
        <v>548962</v>
      </c>
      <c r="H65" s="49"/>
      <c r="I65" s="16">
        <f t="shared" si="2"/>
        <v>548962</v>
      </c>
      <c r="L65" s="15"/>
      <c r="M65" s="15"/>
    </row>
    <row r="66" spans="2:13" x14ac:dyDescent="0.25">
      <c r="B66" s="34">
        <v>15237</v>
      </c>
      <c r="C66" s="34">
        <v>6286</v>
      </c>
      <c r="D66" s="34" t="s">
        <v>26</v>
      </c>
      <c r="E66" s="35" t="s">
        <v>83</v>
      </c>
      <c r="F66" s="34" t="s">
        <v>48</v>
      </c>
      <c r="G66" s="39">
        <v>8049</v>
      </c>
      <c r="H66" s="49"/>
      <c r="I66" s="16">
        <f t="shared" si="2"/>
        <v>8049</v>
      </c>
      <c r="L66" s="15"/>
      <c r="M66" s="15"/>
    </row>
    <row r="67" spans="2:13" x14ac:dyDescent="0.25">
      <c r="B67" s="34">
        <v>12447</v>
      </c>
      <c r="C67" s="34">
        <v>3521</v>
      </c>
      <c r="D67" s="34" t="s">
        <v>26</v>
      </c>
      <c r="E67" s="35" t="s">
        <v>84</v>
      </c>
      <c r="F67" s="34" t="s">
        <v>50</v>
      </c>
      <c r="G67" s="39">
        <v>398065</v>
      </c>
      <c r="H67" s="49"/>
      <c r="I67" s="16">
        <f t="shared" si="2"/>
        <v>398065</v>
      </c>
      <c r="L67" s="15"/>
      <c r="M67" s="15"/>
    </row>
    <row r="68" spans="2:13" x14ac:dyDescent="0.25">
      <c r="B68" s="34">
        <v>12457</v>
      </c>
      <c r="C68" s="34">
        <v>3531</v>
      </c>
      <c r="D68" s="34" t="s">
        <v>26</v>
      </c>
      <c r="E68" s="35" t="s">
        <v>85</v>
      </c>
      <c r="F68" s="34" t="s">
        <v>45</v>
      </c>
      <c r="G68" s="39">
        <v>279079</v>
      </c>
      <c r="H68" s="49"/>
      <c r="I68" s="16">
        <f t="shared" si="2"/>
        <v>279079</v>
      </c>
      <c r="L68" s="15"/>
      <c r="M68" s="15"/>
    </row>
    <row r="69" spans="2:13" x14ac:dyDescent="0.25">
      <c r="B69" s="34">
        <v>104105</v>
      </c>
      <c r="C69" s="34">
        <v>6855</v>
      </c>
      <c r="D69" s="34" t="s">
        <v>38</v>
      </c>
      <c r="E69" s="35" t="s">
        <v>86</v>
      </c>
      <c r="F69" s="34" t="s">
        <v>87</v>
      </c>
      <c r="G69" s="39">
        <v>404175</v>
      </c>
      <c r="H69" s="49"/>
      <c r="I69" s="16">
        <f t="shared" si="2"/>
        <v>404175</v>
      </c>
      <c r="L69" s="15"/>
      <c r="M69" s="15"/>
    </row>
    <row r="70" spans="2:13" x14ac:dyDescent="0.25">
      <c r="B70" s="34">
        <v>12500</v>
      </c>
      <c r="C70" s="34">
        <v>3431</v>
      </c>
      <c r="D70" s="34" t="s">
        <v>38</v>
      </c>
      <c r="E70" s="35" t="s">
        <v>88</v>
      </c>
      <c r="F70" s="34" t="s">
        <v>48</v>
      </c>
      <c r="G70" s="39">
        <v>3587</v>
      </c>
      <c r="H70" s="49"/>
      <c r="I70" s="16">
        <f t="shared" si="2"/>
        <v>3587</v>
      </c>
      <c r="L70" s="15"/>
      <c r="M70" s="15"/>
    </row>
    <row r="71" spans="2:13" x14ac:dyDescent="0.25">
      <c r="B71" s="34">
        <v>105757</v>
      </c>
      <c r="C71" s="34">
        <v>8457</v>
      </c>
      <c r="D71" s="34" t="s">
        <v>38</v>
      </c>
      <c r="E71" s="35" t="s">
        <v>89</v>
      </c>
      <c r="F71" s="34" t="s">
        <v>48</v>
      </c>
      <c r="G71" s="39">
        <v>4278</v>
      </c>
      <c r="H71" s="49"/>
      <c r="I71" s="16">
        <f t="shared" si="2"/>
        <v>4278</v>
      </c>
      <c r="L71" s="15"/>
      <c r="M71" s="15"/>
    </row>
    <row r="72" spans="2:13" x14ac:dyDescent="0.25">
      <c r="B72" s="34">
        <v>15914</v>
      </c>
      <c r="C72" s="34">
        <v>6946</v>
      </c>
      <c r="D72" s="34" t="s">
        <v>26</v>
      </c>
      <c r="E72" s="35" t="s">
        <v>90</v>
      </c>
      <c r="F72" s="34" t="s">
        <v>48</v>
      </c>
      <c r="G72" s="39">
        <v>8690</v>
      </c>
      <c r="H72" s="49"/>
      <c r="I72" s="16">
        <f t="shared" si="2"/>
        <v>8690</v>
      </c>
      <c r="L72" s="15"/>
      <c r="M72" s="15"/>
    </row>
    <row r="73" spans="2:13" x14ac:dyDescent="0.25">
      <c r="B73" s="34">
        <v>15923</v>
      </c>
      <c r="C73" s="34">
        <v>6955</v>
      </c>
      <c r="D73" s="34" t="s">
        <v>26</v>
      </c>
      <c r="E73" s="35" t="s">
        <v>91</v>
      </c>
      <c r="F73" s="34" t="s">
        <v>65</v>
      </c>
      <c r="G73" s="39">
        <v>1800</v>
      </c>
      <c r="H73" s="49"/>
      <c r="I73" s="16">
        <f t="shared" si="2"/>
        <v>1800</v>
      </c>
      <c r="L73" s="15"/>
      <c r="M73" s="15"/>
    </row>
    <row r="74" spans="2:13" x14ac:dyDescent="0.25">
      <c r="B74" s="34">
        <v>12492</v>
      </c>
      <c r="C74" s="34">
        <v>3566</v>
      </c>
      <c r="D74" s="34" t="s">
        <v>26</v>
      </c>
      <c r="E74" s="35" t="s">
        <v>92</v>
      </c>
      <c r="F74" s="34" t="s">
        <v>48</v>
      </c>
      <c r="G74" s="39">
        <v>5532</v>
      </c>
      <c r="H74" s="49"/>
      <c r="I74" s="16">
        <f t="shared" si="2"/>
        <v>5532</v>
      </c>
      <c r="L74" s="15"/>
      <c r="M74" s="15"/>
    </row>
    <row r="75" spans="2:13" x14ac:dyDescent="0.25">
      <c r="B75" s="34">
        <v>106086</v>
      </c>
      <c r="C75" s="34">
        <v>8777</v>
      </c>
      <c r="D75" s="34" t="s">
        <v>38</v>
      </c>
      <c r="E75" s="35" t="s">
        <v>93</v>
      </c>
      <c r="F75" s="34" t="s">
        <v>45</v>
      </c>
      <c r="G75" s="39">
        <v>4413</v>
      </c>
      <c r="H75" s="49"/>
      <c r="I75" s="16">
        <f t="shared" si="2"/>
        <v>4413</v>
      </c>
      <c r="L75" s="15"/>
      <c r="M75" s="15"/>
    </row>
    <row r="76" spans="2:13" x14ac:dyDescent="0.25">
      <c r="B76" s="34">
        <v>106089</v>
      </c>
      <c r="C76" s="34">
        <v>8780</v>
      </c>
      <c r="D76" s="34" t="s">
        <v>38</v>
      </c>
      <c r="E76" s="35" t="s">
        <v>94</v>
      </c>
      <c r="F76" s="34" t="s">
        <v>45</v>
      </c>
      <c r="G76" s="39">
        <v>5516</v>
      </c>
      <c r="H76" s="49"/>
      <c r="I76" s="16">
        <f t="shared" si="2"/>
        <v>5516</v>
      </c>
      <c r="L76" s="15"/>
      <c r="M76" s="15"/>
    </row>
    <row r="77" spans="2:13" x14ac:dyDescent="0.25">
      <c r="B77" s="34">
        <v>106088</v>
      </c>
      <c r="C77" s="34">
        <v>8779</v>
      </c>
      <c r="D77" s="34" t="s">
        <v>38</v>
      </c>
      <c r="E77" s="35" t="s">
        <v>95</v>
      </c>
      <c r="F77" s="34" t="s">
        <v>45</v>
      </c>
      <c r="G77" s="39">
        <v>4413</v>
      </c>
      <c r="H77" s="49"/>
      <c r="I77" s="16">
        <f t="shared" si="2"/>
        <v>4413</v>
      </c>
      <c r="L77" s="15"/>
      <c r="M77" s="15"/>
    </row>
    <row r="78" spans="2:13" x14ac:dyDescent="0.25">
      <c r="B78" s="34">
        <v>106087</v>
      </c>
      <c r="C78" s="34">
        <v>8778</v>
      </c>
      <c r="D78" s="34" t="s">
        <v>38</v>
      </c>
      <c r="E78" s="35" t="s">
        <v>96</v>
      </c>
      <c r="F78" s="34" t="s">
        <v>45</v>
      </c>
      <c r="G78" s="39">
        <v>5563</v>
      </c>
      <c r="H78" s="49"/>
      <c r="I78" s="16">
        <f t="shared" si="2"/>
        <v>5563</v>
      </c>
      <c r="L78" s="15"/>
      <c r="M78" s="15"/>
    </row>
    <row r="79" spans="2:13" x14ac:dyDescent="0.25">
      <c r="B79" s="34">
        <v>15922</v>
      </c>
      <c r="C79" s="34">
        <v>6954</v>
      </c>
      <c r="D79" s="34" t="s">
        <v>26</v>
      </c>
      <c r="E79" s="35" t="s">
        <v>97</v>
      </c>
      <c r="F79" s="34" t="s">
        <v>45</v>
      </c>
      <c r="G79" s="39">
        <v>26492</v>
      </c>
      <c r="H79" s="49"/>
      <c r="I79" s="16">
        <f t="shared" si="2"/>
        <v>26492</v>
      </c>
      <c r="L79" s="15"/>
      <c r="M79" s="15"/>
    </row>
    <row r="80" spans="2:13" x14ac:dyDescent="0.25">
      <c r="B80" s="34">
        <v>16192</v>
      </c>
      <c r="C80" s="34">
        <v>7223</v>
      </c>
      <c r="D80" s="34" t="s">
        <v>26</v>
      </c>
      <c r="E80" s="35" t="s">
        <v>98</v>
      </c>
      <c r="F80" s="34" t="s">
        <v>45</v>
      </c>
      <c r="G80" s="39">
        <v>25072</v>
      </c>
      <c r="H80" s="49"/>
      <c r="I80" s="16">
        <f>+ROUND((G80-(G80*$H$17)),0)</f>
        <v>25072</v>
      </c>
      <c r="L80" s="15"/>
      <c r="M80" s="15"/>
    </row>
    <row r="81" spans="2:14" x14ac:dyDescent="0.25">
      <c r="B81" s="34">
        <v>16193</v>
      </c>
      <c r="C81" s="34">
        <v>7224</v>
      </c>
      <c r="D81" s="34" t="s">
        <v>26</v>
      </c>
      <c r="E81" s="35" t="s">
        <v>99</v>
      </c>
      <c r="F81" s="34" t="s">
        <v>45</v>
      </c>
      <c r="G81" s="39">
        <v>26790</v>
      </c>
      <c r="H81" s="49"/>
      <c r="I81" s="16">
        <f>+ROUND((G81-(G81*$H$17)),0)</f>
        <v>26790</v>
      </c>
      <c r="L81" s="15"/>
      <c r="M81" s="15"/>
    </row>
    <row r="82" spans="2:14" x14ac:dyDescent="0.25">
      <c r="B82" s="30" t="s">
        <v>100</v>
      </c>
      <c r="C82" s="31"/>
      <c r="D82" s="31" t="s">
        <v>24</v>
      </c>
      <c r="E82" s="32" t="s">
        <v>101</v>
      </c>
      <c r="F82" s="31" t="s">
        <v>24</v>
      </c>
      <c r="G82" s="38">
        <f>SUM(G83:G84)</f>
        <v>2111325</v>
      </c>
      <c r="H82" s="49"/>
      <c r="I82" s="33">
        <f>SUM(I83:I84)</f>
        <v>2111325</v>
      </c>
      <c r="L82" s="15"/>
      <c r="M82" s="15"/>
    </row>
    <row r="83" spans="2:14" x14ac:dyDescent="0.25">
      <c r="B83" s="34">
        <v>12458</v>
      </c>
      <c r="C83" s="34">
        <v>3532</v>
      </c>
      <c r="D83" s="34" t="s">
        <v>26</v>
      </c>
      <c r="E83" s="35" t="s">
        <v>102</v>
      </c>
      <c r="F83" s="34" t="s">
        <v>28</v>
      </c>
      <c r="G83" s="39">
        <v>2110965</v>
      </c>
      <c r="H83" s="49"/>
      <c r="I83" s="16">
        <f>+ROUND((G83-(G83*$H$17)),0)</f>
        <v>2110965</v>
      </c>
      <c r="L83" s="15"/>
      <c r="M83" s="15"/>
    </row>
    <row r="84" spans="2:14" x14ac:dyDescent="0.25">
      <c r="B84" s="34">
        <v>101140</v>
      </c>
      <c r="C84" s="34">
        <v>4595</v>
      </c>
      <c r="D84" s="34" t="s">
        <v>38</v>
      </c>
      <c r="E84" s="35" t="s">
        <v>103</v>
      </c>
      <c r="F84" s="34" t="s">
        <v>48</v>
      </c>
      <c r="G84" s="39">
        <v>360</v>
      </c>
      <c r="H84" s="49"/>
      <c r="I84" s="16">
        <f>+ROUND((G84-(G84*$H$17)),0)</f>
        <v>360</v>
      </c>
      <c r="L84" s="15"/>
      <c r="M84" s="15"/>
    </row>
    <row r="85" spans="2:14" x14ac:dyDescent="0.25">
      <c r="B85" s="30" t="s">
        <v>104</v>
      </c>
      <c r="C85" s="31"/>
      <c r="D85" s="31" t="s">
        <v>24</v>
      </c>
      <c r="E85" s="32" t="s">
        <v>105</v>
      </c>
      <c r="F85" s="31" t="s">
        <v>24</v>
      </c>
      <c r="G85" s="38">
        <f>SUM(G86:G100)</f>
        <v>1613800</v>
      </c>
      <c r="H85" s="49"/>
      <c r="I85" s="33">
        <f>SUM(I86:I100)</f>
        <v>1613800</v>
      </c>
      <c r="L85" s="15"/>
      <c r="M85" s="15"/>
    </row>
    <row r="86" spans="2:14" x14ac:dyDescent="0.25">
      <c r="B86" s="34">
        <v>12464</v>
      </c>
      <c r="C86" s="34">
        <v>3538</v>
      </c>
      <c r="D86" s="34" t="s">
        <v>26</v>
      </c>
      <c r="E86" s="35" t="s">
        <v>106</v>
      </c>
      <c r="F86" s="34" t="s">
        <v>80</v>
      </c>
      <c r="G86" s="39">
        <v>14039</v>
      </c>
      <c r="H86" s="49"/>
      <c r="I86" s="16">
        <f t="shared" ref="I86:I100" si="3">+ROUND((G86-(G86*$H$17)),0)</f>
        <v>14039</v>
      </c>
      <c r="L86" s="15"/>
      <c r="M86" s="15"/>
    </row>
    <row r="87" spans="2:14" x14ac:dyDescent="0.25">
      <c r="B87" s="34">
        <v>12463</v>
      </c>
      <c r="C87" s="34">
        <v>3537</v>
      </c>
      <c r="D87" s="34" t="s">
        <v>26</v>
      </c>
      <c r="E87" s="35" t="s">
        <v>107</v>
      </c>
      <c r="F87" s="34" t="s">
        <v>80</v>
      </c>
      <c r="G87" s="39">
        <v>14517</v>
      </c>
      <c r="H87" s="49"/>
      <c r="I87" s="16">
        <f t="shared" si="3"/>
        <v>14517</v>
      </c>
      <c r="L87" s="15"/>
      <c r="M87" s="15"/>
    </row>
    <row r="88" spans="2:14" x14ac:dyDescent="0.25">
      <c r="B88" s="34">
        <v>12462</v>
      </c>
      <c r="C88" s="34">
        <v>3536</v>
      </c>
      <c r="D88" s="34" t="s">
        <v>26</v>
      </c>
      <c r="E88" s="35" t="s">
        <v>108</v>
      </c>
      <c r="F88" s="34" t="s">
        <v>80</v>
      </c>
      <c r="G88" s="39">
        <v>10837</v>
      </c>
      <c r="H88" s="49"/>
      <c r="I88" s="16">
        <f t="shared" si="3"/>
        <v>10837</v>
      </c>
      <c r="L88" s="15"/>
      <c r="M88" s="15"/>
    </row>
    <row r="89" spans="2:14" x14ac:dyDescent="0.25">
      <c r="B89" s="34">
        <v>12461</v>
      </c>
      <c r="C89" s="34">
        <v>3535</v>
      </c>
      <c r="D89" s="34" t="s">
        <v>26</v>
      </c>
      <c r="E89" s="35" t="s">
        <v>109</v>
      </c>
      <c r="F89" s="34" t="s">
        <v>80</v>
      </c>
      <c r="G89" s="39">
        <v>7725</v>
      </c>
      <c r="H89" s="49"/>
      <c r="I89" s="16">
        <f t="shared" si="3"/>
        <v>7725</v>
      </c>
      <c r="L89" s="15"/>
      <c r="M89" s="15"/>
    </row>
    <row r="90" spans="2:14" x14ac:dyDescent="0.25">
      <c r="B90" s="34">
        <v>12460</v>
      </c>
      <c r="C90" s="34">
        <v>3534</v>
      </c>
      <c r="D90" s="34" t="s">
        <v>26</v>
      </c>
      <c r="E90" s="35" t="s">
        <v>110</v>
      </c>
      <c r="F90" s="34" t="s">
        <v>80</v>
      </c>
      <c r="G90" s="39">
        <v>7163</v>
      </c>
      <c r="H90" s="49"/>
      <c r="I90" s="16">
        <f t="shared" si="3"/>
        <v>7163</v>
      </c>
      <c r="L90" s="15"/>
      <c r="M90" s="15"/>
    </row>
    <row r="91" spans="2:14" x14ac:dyDescent="0.25">
      <c r="B91" s="34">
        <v>12459</v>
      </c>
      <c r="C91" s="34">
        <v>3533</v>
      </c>
      <c r="D91" s="34" t="s">
        <v>26</v>
      </c>
      <c r="E91" s="35" t="s">
        <v>111</v>
      </c>
      <c r="F91" s="34" t="s">
        <v>80</v>
      </c>
      <c r="G91" s="39">
        <v>5259</v>
      </c>
      <c r="H91" s="49"/>
      <c r="I91" s="16">
        <f t="shared" si="3"/>
        <v>5259</v>
      </c>
      <c r="L91" s="15"/>
      <c r="M91" s="15"/>
    </row>
    <row r="92" spans="2:14" s="26" customFormat="1" x14ac:dyDescent="0.25">
      <c r="B92" s="36">
        <v>10928</v>
      </c>
      <c r="C92" s="36">
        <v>2019</v>
      </c>
      <c r="D92" s="36" t="s">
        <v>26</v>
      </c>
      <c r="E92" s="37" t="s">
        <v>112</v>
      </c>
      <c r="F92" s="36" t="s">
        <v>37</v>
      </c>
      <c r="G92" s="40">
        <v>413578</v>
      </c>
      <c r="H92" s="49"/>
      <c r="I92" s="1">
        <f t="shared" si="3"/>
        <v>413578</v>
      </c>
      <c r="L92" s="15"/>
      <c r="M92" s="15"/>
      <c r="N92" s="10"/>
    </row>
    <row r="93" spans="2:14" s="26" customFormat="1" x14ac:dyDescent="0.25">
      <c r="B93" s="36">
        <v>12465</v>
      </c>
      <c r="C93" s="36">
        <v>3539</v>
      </c>
      <c r="D93" s="36" t="s">
        <v>26</v>
      </c>
      <c r="E93" s="37" t="s">
        <v>113</v>
      </c>
      <c r="F93" s="36" t="s">
        <v>37</v>
      </c>
      <c r="G93" s="40">
        <v>169211</v>
      </c>
      <c r="H93" s="49"/>
      <c r="I93" s="1">
        <f t="shared" si="3"/>
        <v>169211</v>
      </c>
      <c r="L93" s="15"/>
      <c r="M93" s="15"/>
      <c r="N93" s="10"/>
    </row>
    <row r="94" spans="2:14" s="26" customFormat="1" x14ac:dyDescent="0.25">
      <c r="B94" s="36">
        <v>14024</v>
      </c>
      <c r="C94" s="36">
        <v>5087</v>
      </c>
      <c r="D94" s="36" t="s">
        <v>26</v>
      </c>
      <c r="E94" s="37" t="s">
        <v>114</v>
      </c>
      <c r="F94" s="36" t="s">
        <v>37</v>
      </c>
      <c r="G94" s="40">
        <v>86993</v>
      </c>
      <c r="H94" s="49"/>
      <c r="I94" s="1">
        <f t="shared" si="3"/>
        <v>86993</v>
      </c>
      <c r="L94" s="15"/>
      <c r="M94" s="15"/>
      <c r="N94" s="10"/>
    </row>
    <row r="95" spans="2:14" x14ac:dyDescent="0.25">
      <c r="B95" s="34">
        <v>12467</v>
      </c>
      <c r="C95" s="34">
        <v>3541</v>
      </c>
      <c r="D95" s="34" t="s">
        <v>26</v>
      </c>
      <c r="E95" s="35" t="s">
        <v>115</v>
      </c>
      <c r="F95" s="34" t="s">
        <v>37</v>
      </c>
      <c r="G95" s="39">
        <v>45973</v>
      </c>
      <c r="H95" s="49"/>
      <c r="I95" s="16">
        <f t="shared" si="3"/>
        <v>45973</v>
      </c>
      <c r="L95" s="15"/>
      <c r="M95" s="15"/>
    </row>
    <row r="96" spans="2:14" x14ac:dyDescent="0.25">
      <c r="B96" s="34">
        <v>12474</v>
      </c>
      <c r="C96" s="34">
        <v>3548</v>
      </c>
      <c r="D96" s="34" t="s">
        <v>26</v>
      </c>
      <c r="E96" s="35" t="s">
        <v>116</v>
      </c>
      <c r="F96" s="34" t="s">
        <v>37</v>
      </c>
      <c r="G96" s="39">
        <v>226918</v>
      </c>
      <c r="H96" s="49"/>
      <c r="I96" s="16">
        <f t="shared" si="3"/>
        <v>226918</v>
      </c>
      <c r="L96" s="15"/>
      <c r="M96" s="15"/>
    </row>
    <row r="97" spans="2:13" x14ac:dyDescent="0.25">
      <c r="B97" s="34">
        <v>12470</v>
      </c>
      <c r="C97" s="34">
        <v>3544</v>
      </c>
      <c r="D97" s="34" t="s">
        <v>26</v>
      </c>
      <c r="E97" s="35" t="s">
        <v>117</v>
      </c>
      <c r="F97" s="34" t="s">
        <v>37</v>
      </c>
      <c r="G97" s="39">
        <v>219966</v>
      </c>
      <c r="H97" s="49"/>
      <c r="I97" s="16">
        <f t="shared" si="3"/>
        <v>219966</v>
      </c>
      <c r="L97" s="15"/>
      <c r="M97" s="15"/>
    </row>
    <row r="98" spans="2:13" x14ac:dyDescent="0.25">
      <c r="B98" s="34">
        <v>12471</v>
      </c>
      <c r="C98" s="34">
        <v>3545</v>
      </c>
      <c r="D98" s="34" t="s">
        <v>26</v>
      </c>
      <c r="E98" s="35" t="s">
        <v>118</v>
      </c>
      <c r="F98" s="34" t="s">
        <v>37</v>
      </c>
      <c r="G98" s="39">
        <v>83289</v>
      </c>
      <c r="H98" s="49"/>
      <c r="I98" s="16">
        <f t="shared" si="3"/>
        <v>83289</v>
      </c>
      <c r="L98" s="15"/>
      <c r="M98" s="15"/>
    </row>
    <row r="99" spans="2:13" x14ac:dyDescent="0.25">
      <c r="B99" s="34">
        <v>12472</v>
      </c>
      <c r="C99" s="34">
        <v>3546</v>
      </c>
      <c r="D99" s="34" t="s">
        <v>26</v>
      </c>
      <c r="E99" s="35" t="s">
        <v>119</v>
      </c>
      <c r="F99" s="34" t="s">
        <v>37</v>
      </c>
      <c r="G99" s="39">
        <v>62607</v>
      </c>
      <c r="H99" s="49"/>
      <c r="I99" s="16">
        <f t="shared" si="3"/>
        <v>62607</v>
      </c>
      <c r="L99" s="15"/>
      <c r="M99" s="15"/>
    </row>
    <row r="100" spans="2:13" x14ac:dyDescent="0.25">
      <c r="B100" s="34">
        <v>12491</v>
      </c>
      <c r="C100" s="34">
        <v>3565</v>
      </c>
      <c r="D100" s="34" t="s">
        <v>26</v>
      </c>
      <c r="E100" s="35" t="s">
        <v>120</v>
      </c>
      <c r="F100" s="34" t="s">
        <v>28</v>
      </c>
      <c r="G100" s="39">
        <v>245725</v>
      </c>
      <c r="H100" s="49"/>
      <c r="I100" s="16">
        <f t="shared" si="3"/>
        <v>245725</v>
      </c>
      <c r="L100" s="15"/>
      <c r="M100" s="15"/>
    </row>
    <row r="101" spans="2:13" x14ac:dyDescent="0.25">
      <c r="B101" s="30" t="s">
        <v>121</v>
      </c>
      <c r="C101" s="31"/>
      <c r="D101" s="31" t="s">
        <v>24</v>
      </c>
      <c r="E101" s="32" t="s">
        <v>122</v>
      </c>
      <c r="F101" s="31" t="s">
        <v>24</v>
      </c>
      <c r="G101" s="38">
        <f>SUM(G102:G111)</f>
        <v>5858747</v>
      </c>
      <c r="H101" s="49"/>
      <c r="I101" s="33">
        <f>SUM(I102:I111)</f>
        <v>5858747</v>
      </c>
      <c r="L101" s="15"/>
      <c r="M101" s="15"/>
    </row>
    <row r="102" spans="2:13" x14ac:dyDescent="0.25">
      <c r="B102" s="34">
        <v>12485</v>
      </c>
      <c r="C102" s="34">
        <v>3559</v>
      </c>
      <c r="D102" s="34" t="s">
        <v>26</v>
      </c>
      <c r="E102" s="35" t="s">
        <v>123</v>
      </c>
      <c r="F102" s="34" t="s">
        <v>48</v>
      </c>
      <c r="G102" s="39">
        <v>4981</v>
      </c>
      <c r="H102" s="49"/>
      <c r="I102" s="16">
        <f t="shared" ref="I102:I111" si="4">+ROUND((G102-(G102*$H$17)),0)</f>
        <v>4981</v>
      </c>
      <c r="L102" s="15"/>
      <c r="M102" s="15"/>
    </row>
    <row r="103" spans="2:13" x14ac:dyDescent="0.25">
      <c r="B103" s="34">
        <v>13555</v>
      </c>
      <c r="C103" s="34">
        <v>4619</v>
      </c>
      <c r="D103" s="34" t="s">
        <v>26</v>
      </c>
      <c r="E103" s="35" t="s">
        <v>124</v>
      </c>
      <c r="F103" s="34" t="s">
        <v>80</v>
      </c>
      <c r="G103" s="39">
        <v>57198</v>
      </c>
      <c r="H103" s="49"/>
      <c r="I103" s="16">
        <f t="shared" si="4"/>
        <v>57198</v>
      </c>
      <c r="L103" s="15"/>
      <c r="M103" s="15"/>
    </row>
    <row r="104" spans="2:13" x14ac:dyDescent="0.25">
      <c r="B104" s="34">
        <v>10034</v>
      </c>
      <c r="C104" s="34">
        <v>1125</v>
      </c>
      <c r="D104" s="34" t="s">
        <v>26</v>
      </c>
      <c r="E104" s="35" t="s">
        <v>125</v>
      </c>
      <c r="F104" s="34" t="s">
        <v>80</v>
      </c>
      <c r="G104" s="39">
        <v>44199</v>
      </c>
      <c r="H104" s="49"/>
      <c r="I104" s="16">
        <f t="shared" si="4"/>
        <v>44199</v>
      </c>
      <c r="L104" s="15"/>
      <c r="M104" s="15"/>
    </row>
    <row r="105" spans="2:13" x14ac:dyDescent="0.25">
      <c r="B105" s="34">
        <v>11910</v>
      </c>
      <c r="C105" s="34">
        <v>2995</v>
      </c>
      <c r="D105" s="34" t="s">
        <v>26</v>
      </c>
      <c r="E105" s="35" t="s">
        <v>126</v>
      </c>
      <c r="F105" s="34" t="s">
        <v>80</v>
      </c>
      <c r="G105" s="39">
        <v>42063</v>
      </c>
      <c r="H105" s="49"/>
      <c r="I105" s="16">
        <f t="shared" si="4"/>
        <v>42063</v>
      </c>
      <c r="L105" s="15"/>
      <c r="M105" s="15"/>
    </row>
    <row r="106" spans="2:13" x14ac:dyDescent="0.25">
      <c r="B106" s="34">
        <v>13569</v>
      </c>
      <c r="C106" s="34">
        <v>4633</v>
      </c>
      <c r="D106" s="34" t="s">
        <v>26</v>
      </c>
      <c r="E106" s="35" t="s">
        <v>127</v>
      </c>
      <c r="F106" s="34" t="s">
        <v>80</v>
      </c>
      <c r="G106" s="39">
        <v>22898</v>
      </c>
      <c r="H106" s="49"/>
      <c r="I106" s="16">
        <f t="shared" si="4"/>
        <v>22898</v>
      </c>
      <c r="L106" s="15"/>
      <c r="M106" s="15"/>
    </row>
    <row r="107" spans="2:13" x14ac:dyDescent="0.25">
      <c r="B107" s="34">
        <v>12479</v>
      </c>
      <c r="C107" s="34">
        <v>3553</v>
      </c>
      <c r="D107" s="34" t="s">
        <v>26</v>
      </c>
      <c r="E107" s="35" t="s">
        <v>128</v>
      </c>
      <c r="F107" s="34" t="s">
        <v>28</v>
      </c>
      <c r="G107" s="39">
        <v>532110</v>
      </c>
      <c r="H107" s="49"/>
      <c r="I107" s="16">
        <f t="shared" si="4"/>
        <v>532110</v>
      </c>
      <c r="L107" s="15"/>
      <c r="M107" s="15"/>
    </row>
    <row r="108" spans="2:13" x14ac:dyDescent="0.25">
      <c r="B108" s="34">
        <v>12475</v>
      </c>
      <c r="C108" s="34">
        <v>3549</v>
      </c>
      <c r="D108" s="34" t="s">
        <v>26</v>
      </c>
      <c r="E108" s="35" t="s">
        <v>129</v>
      </c>
      <c r="F108" s="34" t="s">
        <v>28</v>
      </c>
      <c r="G108" s="39">
        <v>714313</v>
      </c>
      <c r="H108" s="49"/>
      <c r="I108" s="16">
        <f t="shared" si="4"/>
        <v>714313</v>
      </c>
      <c r="L108" s="15"/>
      <c r="M108" s="15"/>
    </row>
    <row r="109" spans="2:13" x14ac:dyDescent="0.25">
      <c r="B109" s="34">
        <v>12494</v>
      </c>
      <c r="C109" s="34">
        <v>3568</v>
      </c>
      <c r="D109" s="34" t="s">
        <v>26</v>
      </c>
      <c r="E109" s="35" t="s">
        <v>130</v>
      </c>
      <c r="F109" s="34" t="s">
        <v>28</v>
      </c>
      <c r="G109" s="39">
        <v>1677609</v>
      </c>
      <c r="H109" s="49"/>
      <c r="I109" s="16">
        <f t="shared" si="4"/>
        <v>1677609</v>
      </c>
      <c r="L109" s="15"/>
      <c r="M109" s="15"/>
    </row>
    <row r="110" spans="2:13" x14ac:dyDescent="0.25">
      <c r="B110" s="34">
        <v>102575</v>
      </c>
      <c r="C110" s="34">
        <v>5505</v>
      </c>
      <c r="D110" s="34" t="s">
        <v>38</v>
      </c>
      <c r="E110" s="35" t="s">
        <v>131</v>
      </c>
      <c r="F110" s="34" t="s">
        <v>50</v>
      </c>
      <c r="G110" s="39">
        <v>65839</v>
      </c>
      <c r="H110" s="49"/>
      <c r="I110" s="16">
        <f t="shared" si="4"/>
        <v>65839</v>
      </c>
      <c r="L110" s="15"/>
      <c r="M110" s="15"/>
    </row>
    <row r="111" spans="2:13" x14ac:dyDescent="0.25">
      <c r="B111" s="34">
        <v>3122</v>
      </c>
      <c r="C111" s="34">
        <v>2585</v>
      </c>
      <c r="D111" s="34" t="s">
        <v>38</v>
      </c>
      <c r="E111" s="35" t="s">
        <v>132</v>
      </c>
      <c r="F111" s="34" t="s">
        <v>37</v>
      </c>
      <c r="G111" s="39">
        <v>2697537</v>
      </c>
      <c r="H111" s="49"/>
      <c r="I111" s="16">
        <f t="shared" si="4"/>
        <v>2697537</v>
      </c>
      <c r="L111" s="15"/>
      <c r="M111" s="15"/>
    </row>
    <row r="112" spans="2:13" x14ac:dyDescent="0.25">
      <c r="B112" s="30" t="s">
        <v>133</v>
      </c>
      <c r="C112" s="31"/>
      <c r="D112" s="31" t="s">
        <v>24</v>
      </c>
      <c r="E112" s="32" t="s">
        <v>134</v>
      </c>
      <c r="F112" s="31" t="s">
        <v>24</v>
      </c>
      <c r="G112" s="38">
        <f>SUM(G113:G117)</f>
        <v>13093965</v>
      </c>
      <c r="H112" s="49"/>
      <c r="I112" s="33">
        <f>SUM(I113:I117)</f>
        <v>13093965</v>
      </c>
      <c r="L112" s="15"/>
      <c r="M112" s="15"/>
    </row>
    <row r="113" spans="2:13" x14ac:dyDescent="0.25">
      <c r="B113" s="34">
        <v>15104</v>
      </c>
      <c r="C113" s="34">
        <v>6159</v>
      </c>
      <c r="D113" s="34" t="s">
        <v>26</v>
      </c>
      <c r="E113" s="35" t="s">
        <v>135</v>
      </c>
      <c r="F113" s="34" t="s">
        <v>37</v>
      </c>
      <c r="G113" s="39">
        <v>12524572</v>
      </c>
      <c r="H113" s="49"/>
      <c r="I113" s="16">
        <f>+ROUND((G113-(G113*$H$17)),0)</f>
        <v>12524572</v>
      </c>
      <c r="L113" s="15"/>
      <c r="M113" s="15"/>
    </row>
    <row r="114" spans="2:13" x14ac:dyDescent="0.25">
      <c r="B114" s="34">
        <v>11647</v>
      </c>
      <c r="C114" s="34">
        <v>2738</v>
      </c>
      <c r="D114" s="34" t="s">
        <v>26</v>
      </c>
      <c r="E114" s="35" t="s">
        <v>136</v>
      </c>
      <c r="F114" s="34" t="s">
        <v>48</v>
      </c>
      <c r="G114" s="39">
        <v>61543</v>
      </c>
      <c r="H114" s="49"/>
      <c r="I114" s="16">
        <f>+ROUND((G114-(G114*$H$17)),0)</f>
        <v>61543</v>
      </c>
      <c r="L114" s="15"/>
      <c r="M114" s="15"/>
    </row>
    <row r="115" spans="2:13" x14ac:dyDescent="0.25">
      <c r="B115" s="34">
        <v>10724</v>
      </c>
      <c r="C115" s="34">
        <v>1815</v>
      </c>
      <c r="D115" s="34" t="s">
        <v>26</v>
      </c>
      <c r="E115" s="35" t="s">
        <v>137</v>
      </c>
      <c r="F115" s="34" t="s">
        <v>45</v>
      </c>
      <c r="G115" s="39">
        <v>103123</v>
      </c>
      <c r="H115" s="49"/>
      <c r="I115" s="16">
        <f>+ROUND((G115-(G115*$H$17)),0)</f>
        <v>103123</v>
      </c>
      <c r="L115" s="15"/>
      <c r="M115" s="15"/>
    </row>
    <row r="116" spans="2:13" x14ac:dyDescent="0.25">
      <c r="B116" s="34">
        <v>10555</v>
      </c>
      <c r="C116" s="34">
        <v>1646</v>
      </c>
      <c r="D116" s="34" t="s">
        <v>26</v>
      </c>
      <c r="E116" s="35" t="s">
        <v>138</v>
      </c>
      <c r="F116" s="34" t="s">
        <v>80</v>
      </c>
      <c r="G116" s="39">
        <v>403370</v>
      </c>
      <c r="H116" s="49"/>
      <c r="I116" s="16">
        <f>+ROUND((G116-(G116*$H$17)),0)</f>
        <v>403370</v>
      </c>
      <c r="L116" s="15"/>
      <c r="M116" s="15"/>
    </row>
    <row r="117" spans="2:13" x14ac:dyDescent="0.25">
      <c r="B117" s="34">
        <v>13743</v>
      </c>
      <c r="C117" s="34">
        <v>4806</v>
      </c>
      <c r="D117" s="34" t="s">
        <v>26</v>
      </c>
      <c r="E117" s="35" t="s">
        <v>139</v>
      </c>
      <c r="F117" s="34" t="s">
        <v>48</v>
      </c>
      <c r="G117" s="39">
        <v>1357</v>
      </c>
      <c r="H117" s="49"/>
      <c r="I117" s="16">
        <f>+ROUND((G117-(G117*$H$17)),0)</f>
        <v>1357</v>
      </c>
      <c r="L117" s="15"/>
      <c r="M117" s="15"/>
    </row>
    <row r="118" spans="2:13" x14ac:dyDescent="0.25">
      <c r="B118" s="30" t="s">
        <v>140</v>
      </c>
      <c r="C118" s="31"/>
      <c r="D118" s="31" t="s">
        <v>24</v>
      </c>
      <c r="E118" s="32" t="s">
        <v>141</v>
      </c>
      <c r="F118" s="31" t="s">
        <v>24</v>
      </c>
      <c r="G118" s="38">
        <f>SUM(G119:G123)</f>
        <v>986444</v>
      </c>
      <c r="H118" s="49"/>
      <c r="I118" s="33">
        <f>SUM(I119:I123)</f>
        <v>986444</v>
      </c>
      <c r="L118" s="15"/>
      <c r="M118" s="15"/>
    </row>
    <row r="119" spans="2:13" x14ac:dyDescent="0.25">
      <c r="B119" s="34">
        <v>12476</v>
      </c>
      <c r="C119" s="34">
        <v>3550</v>
      </c>
      <c r="D119" s="34" t="s">
        <v>26</v>
      </c>
      <c r="E119" s="35" t="s">
        <v>142</v>
      </c>
      <c r="F119" s="34" t="s">
        <v>80</v>
      </c>
      <c r="G119" s="39">
        <v>82356</v>
      </c>
      <c r="H119" s="49"/>
      <c r="I119" s="16">
        <f>+ROUND((G119-(G119*$H$17)),0)</f>
        <v>82356</v>
      </c>
      <c r="L119" s="15"/>
      <c r="M119" s="15"/>
    </row>
    <row r="120" spans="2:13" x14ac:dyDescent="0.25">
      <c r="B120" s="34">
        <v>12477</v>
      </c>
      <c r="C120" s="34">
        <v>3551</v>
      </c>
      <c r="D120" s="34" t="s">
        <v>26</v>
      </c>
      <c r="E120" s="35" t="s">
        <v>143</v>
      </c>
      <c r="F120" s="34" t="s">
        <v>80</v>
      </c>
      <c r="G120" s="39">
        <v>58244</v>
      </c>
      <c r="H120" s="49"/>
      <c r="I120" s="16">
        <f>+ROUND((G120-(G120*$H$17)),0)</f>
        <v>58244</v>
      </c>
      <c r="L120" s="15"/>
      <c r="M120" s="15"/>
    </row>
    <row r="121" spans="2:13" x14ac:dyDescent="0.25">
      <c r="B121" s="34">
        <v>12476</v>
      </c>
      <c r="C121" s="34">
        <v>3550</v>
      </c>
      <c r="D121" s="34" t="s">
        <v>26</v>
      </c>
      <c r="E121" s="35" t="s">
        <v>144</v>
      </c>
      <c r="F121" s="34" t="s">
        <v>80</v>
      </c>
      <c r="G121" s="39">
        <v>82356</v>
      </c>
      <c r="H121" s="49"/>
      <c r="I121" s="16">
        <f>+ROUND((G121-(G121*$H$17)),0)</f>
        <v>82356</v>
      </c>
      <c r="L121" s="15"/>
      <c r="M121" s="15"/>
    </row>
    <row r="122" spans="2:13" x14ac:dyDescent="0.25">
      <c r="B122" s="34">
        <v>10548</v>
      </c>
      <c r="C122" s="34">
        <v>1639</v>
      </c>
      <c r="D122" s="34" t="s">
        <v>26</v>
      </c>
      <c r="E122" s="35" t="s">
        <v>145</v>
      </c>
      <c r="F122" s="34" t="s">
        <v>37</v>
      </c>
      <c r="G122" s="39">
        <v>437746</v>
      </c>
      <c r="H122" s="49"/>
      <c r="I122" s="16">
        <f>+ROUND((G122-(G122*$H$17)),0)</f>
        <v>437746</v>
      </c>
      <c r="L122" s="15"/>
      <c r="M122" s="15"/>
    </row>
    <row r="123" spans="2:13" x14ac:dyDescent="0.25">
      <c r="B123" s="34">
        <v>12490</v>
      </c>
      <c r="C123" s="34">
        <v>3564</v>
      </c>
      <c r="D123" s="34" t="s">
        <v>26</v>
      </c>
      <c r="E123" s="35" t="s">
        <v>146</v>
      </c>
      <c r="F123" s="34" t="s">
        <v>28</v>
      </c>
      <c r="G123" s="39">
        <v>325742</v>
      </c>
      <c r="H123" s="49"/>
      <c r="I123" s="16">
        <f>+ROUND((G123-(G123*$H$17)),0)</f>
        <v>325742</v>
      </c>
      <c r="L123" s="15"/>
      <c r="M123" s="15"/>
    </row>
    <row r="124" spans="2:13" x14ac:dyDescent="0.25">
      <c r="B124" s="30" t="s">
        <v>147</v>
      </c>
      <c r="C124" s="31"/>
      <c r="D124" s="31" t="s">
        <v>24</v>
      </c>
      <c r="E124" s="32" t="s">
        <v>148</v>
      </c>
      <c r="F124" s="31" t="s">
        <v>24</v>
      </c>
      <c r="G124" s="38">
        <f>SUM(G125:G131)</f>
        <v>1103988</v>
      </c>
      <c r="H124" s="49"/>
      <c r="I124" s="33">
        <f>SUM(I125:I131)</f>
        <v>1103988</v>
      </c>
      <c r="L124" s="15"/>
      <c r="M124" s="15"/>
    </row>
    <row r="125" spans="2:13" x14ac:dyDescent="0.25">
      <c r="B125" s="34">
        <v>104315</v>
      </c>
      <c r="C125" s="34">
        <v>7045</v>
      </c>
      <c r="D125" s="34" t="s">
        <v>38</v>
      </c>
      <c r="E125" s="35" t="s">
        <v>149</v>
      </c>
      <c r="F125" s="34" t="s">
        <v>37</v>
      </c>
      <c r="G125" s="39">
        <v>160890</v>
      </c>
      <c r="H125" s="49"/>
      <c r="I125" s="16">
        <f t="shared" ref="I125:I131" si="5">+ROUND((G125-(G125*$H$17)),0)</f>
        <v>160890</v>
      </c>
      <c r="L125" s="15"/>
      <c r="M125" s="15"/>
    </row>
    <row r="126" spans="2:13" x14ac:dyDescent="0.25">
      <c r="B126" s="34">
        <v>104316</v>
      </c>
      <c r="C126" s="34">
        <v>7046</v>
      </c>
      <c r="D126" s="34" t="s">
        <v>38</v>
      </c>
      <c r="E126" s="35" t="s">
        <v>150</v>
      </c>
      <c r="F126" s="34" t="s">
        <v>37</v>
      </c>
      <c r="G126" s="39">
        <v>195165</v>
      </c>
      <c r="H126" s="49"/>
      <c r="I126" s="16">
        <f t="shared" si="5"/>
        <v>195165</v>
      </c>
      <c r="L126" s="15"/>
      <c r="M126" s="15"/>
    </row>
    <row r="127" spans="2:13" x14ac:dyDescent="0.25">
      <c r="B127" s="34">
        <v>104317</v>
      </c>
      <c r="C127" s="34">
        <v>7047</v>
      </c>
      <c r="D127" s="34" t="s">
        <v>38</v>
      </c>
      <c r="E127" s="35" t="s">
        <v>151</v>
      </c>
      <c r="F127" s="34" t="s">
        <v>37</v>
      </c>
      <c r="G127" s="39">
        <v>378096</v>
      </c>
      <c r="H127" s="49"/>
      <c r="I127" s="16">
        <f t="shared" si="5"/>
        <v>378096</v>
      </c>
      <c r="L127" s="15"/>
      <c r="M127" s="15"/>
    </row>
    <row r="128" spans="2:13" x14ac:dyDescent="0.25">
      <c r="B128" s="34">
        <v>100879</v>
      </c>
      <c r="C128" s="34">
        <v>4334</v>
      </c>
      <c r="D128" s="34" t="s">
        <v>38</v>
      </c>
      <c r="E128" s="35" t="s">
        <v>152</v>
      </c>
      <c r="F128" s="34" t="s">
        <v>37</v>
      </c>
      <c r="G128" s="39">
        <v>115376</v>
      </c>
      <c r="H128" s="49"/>
      <c r="I128" s="16">
        <f t="shared" si="5"/>
        <v>115376</v>
      </c>
      <c r="L128" s="15"/>
      <c r="M128" s="15"/>
    </row>
    <row r="129" spans="2:13" x14ac:dyDescent="0.25">
      <c r="B129" s="34">
        <v>100907</v>
      </c>
      <c r="C129" s="34">
        <v>4362</v>
      </c>
      <c r="D129" s="34" t="s">
        <v>38</v>
      </c>
      <c r="E129" s="35" t="s">
        <v>153</v>
      </c>
      <c r="F129" s="34" t="s">
        <v>37</v>
      </c>
      <c r="G129" s="39">
        <v>83903</v>
      </c>
      <c r="H129" s="49"/>
      <c r="I129" s="16">
        <f t="shared" si="5"/>
        <v>83903</v>
      </c>
      <c r="L129" s="15"/>
      <c r="M129" s="15"/>
    </row>
    <row r="130" spans="2:13" x14ac:dyDescent="0.25">
      <c r="B130" s="34">
        <v>100829</v>
      </c>
      <c r="C130" s="34">
        <v>4285</v>
      </c>
      <c r="D130" s="34" t="s">
        <v>38</v>
      </c>
      <c r="E130" s="35" t="s">
        <v>154</v>
      </c>
      <c r="F130" s="34" t="s">
        <v>37</v>
      </c>
      <c r="G130" s="39">
        <v>55182</v>
      </c>
      <c r="H130" s="49"/>
      <c r="I130" s="16">
        <f t="shared" si="5"/>
        <v>55182</v>
      </c>
      <c r="L130" s="15"/>
      <c r="M130" s="15"/>
    </row>
    <row r="131" spans="2:13" x14ac:dyDescent="0.25">
      <c r="B131" s="34">
        <v>1682</v>
      </c>
      <c r="C131" s="34">
        <v>1353</v>
      </c>
      <c r="D131" s="34" t="s">
        <v>38</v>
      </c>
      <c r="E131" s="35" t="s">
        <v>155</v>
      </c>
      <c r="F131" s="34" t="s">
        <v>37</v>
      </c>
      <c r="G131" s="39">
        <v>115376</v>
      </c>
      <c r="H131" s="49"/>
      <c r="I131" s="16">
        <f t="shared" si="5"/>
        <v>115376</v>
      </c>
      <c r="L131" s="15"/>
      <c r="M131" s="15"/>
    </row>
    <row r="132" spans="2:13" x14ac:dyDescent="0.25">
      <c r="B132" s="5"/>
      <c r="C132" s="4"/>
      <c r="D132" s="5"/>
      <c r="E132" s="8"/>
      <c r="F132" s="19" t="s">
        <v>4</v>
      </c>
      <c r="G132" s="20">
        <f>G124+G118+G112+G101+G85+G82+G32+G27+G24+G17</f>
        <v>40706668</v>
      </c>
      <c r="H132" s="50"/>
      <c r="I132" s="16"/>
      <c r="L132" s="15"/>
      <c r="M132" s="15"/>
    </row>
    <row r="133" spans="2:13" ht="18" customHeight="1" x14ac:dyDescent="0.25">
      <c r="B133" s="45" t="s">
        <v>3</v>
      </c>
      <c r="C133" s="45"/>
      <c r="D133" s="45"/>
      <c r="E133" s="45"/>
      <c r="F133" s="45"/>
      <c r="G133" s="45"/>
      <c r="H133" s="45"/>
      <c r="I133" s="42">
        <f>I124+I118+I112+I101+I85+I82+I32+I27+I24+I17</f>
        <v>40706668</v>
      </c>
      <c r="L133" s="15"/>
      <c r="M133" s="15"/>
    </row>
    <row r="134" spans="2:13" x14ac:dyDescent="0.25">
      <c r="L134" s="15"/>
      <c r="M134" s="15"/>
    </row>
    <row r="135" spans="2:13" ht="16.5" customHeight="1" x14ac:dyDescent="0.25">
      <c r="E135" s="31" t="s">
        <v>17</v>
      </c>
      <c r="F135" s="65" t="s">
        <v>18</v>
      </c>
      <c r="G135" s="66"/>
      <c r="H135" s="61" t="s">
        <v>19</v>
      </c>
      <c r="I135" s="61"/>
    </row>
    <row r="136" spans="2:13" x14ac:dyDescent="0.25">
      <c r="E136" s="4" t="s">
        <v>20</v>
      </c>
      <c r="F136" s="7">
        <v>0.25879999999999997</v>
      </c>
      <c r="G136" s="62">
        <f>SUM(F136:F138)</f>
        <v>0.29879999999999995</v>
      </c>
      <c r="H136" s="24"/>
      <c r="I136" s="67">
        <f>SUM(H136:H138)</f>
        <v>0</v>
      </c>
    </row>
    <row r="137" spans="2:13" x14ac:dyDescent="0.25">
      <c r="E137" s="4" t="s">
        <v>21</v>
      </c>
      <c r="F137" s="7">
        <v>0.01</v>
      </c>
      <c r="G137" s="63"/>
      <c r="H137" s="24"/>
      <c r="I137" s="68"/>
    </row>
    <row r="138" spans="2:13" x14ac:dyDescent="0.25">
      <c r="E138" s="4" t="s">
        <v>22</v>
      </c>
      <c r="F138" s="7">
        <v>0.03</v>
      </c>
      <c r="G138" s="64"/>
      <c r="H138" s="24"/>
      <c r="I138" s="69"/>
    </row>
    <row r="139" spans="2:13" x14ac:dyDescent="0.25">
      <c r="G139" s="25"/>
      <c r="H139" s="21" t="s">
        <v>160</v>
      </c>
      <c r="I139" s="22">
        <f>ROUND(I133*I136,0)</f>
        <v>0</v>
      </c>
    </row>
    <row r="140" spans="2:13" x14ac:dyDescent="0.25"/>
    <row r="141" spans="2:13" ht="15.75" x14ac:dyDescent="0.25">
      <c r="G141" s="57" t="s">
        <v>159</v>
      </c>
      <c r="H141" s="57"/>
      <c r="I141" s="23">
        <f>ROUND(I139+I133,0)</f>
        <v>40706668</v>
      </c>
    </row>
    <row r="142" spans="2:13" ht="15.75" thickBot="1" x14ac:dyDescent="0.3"/>
    <row r="143" spans="2:13" ht="19.5" customHeight="1" thickBot="1" x14ac:dyDescent="0.3">
      <c r="B143" s="46" t="s">
        <v>7</v>
      </c>
      <c r="C143" s="46"/>
      <c r="D143" s="46"/>
      <c r="E143" s="46"/>
      <c r="F143" s="46"/>
      <c r="G143" s="46"/>
      <c r="H143" s="46"/>
      <c r="I143" s="46"/>
      <c r="J143" s="6"/>
    </row>
    <row r="144" spans="2:13" ht="19.5" customHeight="1" thickBot="1" x14ac:dyDescent="0.3">
      <c r="B144" s="46"/>
      <c r="C144" s="46"/>
      <c r="D144" s="46"/>
      <c r="E144" s="46"/>
      <c r="F144" s="46"/>
      <c r="G144" s="46"/>
      <c r="H144" s="46"/>
      <c r="I144" s="46"/>
      <c r="J144" s="6"/>
    </row>
    <row r="145" spans="2:10" x14ac:dyDescent="0.25"/>
    <row r="146" spans="2:10" s="18" customFormat="1" ht="31.5" customHeight="1" x14ac:dyDescent="0.25">
      <c r="B146" s="47" t="s">
        <v>162</v>
      </c>
      <c r="C146" s="47"/>
      <c r="D146" s="47"/>
      <c r="E146" s="47"/>
      <c r="F146" s="47"/>
      <c r="G146" s="47"/>
      <c r="H146" s="47"/>
      <c r="I146" s="47"/>
      <c r="J146" s="47"/>
    </row>
    <row r="147" spans="2:10" s="18" customFormat="1" ht="36.75" customHeight="1" x14ac:dyDescent="0.25">
      <c r="B147" s="47" t="s">
        <v>169</v>
      </c>
      <c r="C147" s="47"/>
      <c r="D147" s="47"/>
      <c r="E147" s="47"/>
      <c r="F147" s="47"/>
      <c r="G147" s="47"/>
      <c r="H147" s="47"/>
      <c r="I147" s="47"/>
      <c r="J147" s="47"/>
    </row>
    <row r="148" spans="2:10" s="18" customFormat="1" ht="15" customHeight="1" x14ac:dyDescent="0.25">
      <c r="B148" s="43" t="s">
        <v>172</v>
      </c>
      <c r="C148" s="43"/>
      <c r="D148" s="43"/>
      <c r="E148" s="43"/>
      <c r="F148" s="43"/>
      <c r="G148" s="43"/>
      <c r="H148" s="43"/>
      <c r="I148" s="43"/>
      <c r="J148" s="27"/>
    </row>
    <row r="149" spans="2:10" s="18" customFormat="1" ht="27.75" customHeight="1" x14ac:dyDescent="0.25">
      <c r="B149" s="58" t="s">
        <v>170</v>
      </c>
      <c r="C149" s="43"/>
      <c r="D149" s="43"/>
      <c r="E149" s="43"/>
      <c r="F149" s="43"/>
      <c r="G149" s="43"/>
      <c r="H149" s="43"/>
      <c r="I149" s="43"/>
      <c r="J149" s="28"/>
    </row>
    <row r="150" spans="2:10" s="18" customFormat="1" ht="26.25" customHeight="1" x14ac:dyDescent="0.25">
      <c r="B150" s="70" t="s">
        <v>163</v>
      </c>
      <c r="C150" s="70"/>
      <c r="D150" s="70"/>
      <c r="E150" s="70"/>
      <c r="F150" s="70"/>
      <c r="G150" s="70"/>
      <c r="H150" s="70"/>
      <c r="I150" s="70"/>
    </row>
    <row r="151" spans="2:10" s="18" customFormat="1" ht="17.25" customHeight="1" x14ac:dyDescent="0.25">
      <c r="B151" s="43" t="s">
        <v>164</v>
      </c>
      <c r="C151" s="43"/>
      <c r="D151" s="43"/>
      <c r="E151" s="43"/>
      <c r="F151" s="43"/>
      <c r="G151" s="43"/>
      <c r="H151" s="43"/>
      <c r="I151" s="43"/>
      <c r="J151" s="27"/>
    </row>
    <row r="152" spans="2:10" s="18" customFormat="1" ht="28.5" customHeight="1" x14ac:dyDescent="0.25">
      <c r="B152" s="59" t="s">
        <v>165</v>
      </c>
      <c r="C152" s="60"/>
      <c r="D152" s="60"/>
      <c r="E152" s="60"/>
      <c r="F152" s="60"/>
      <c r="G152" s="60"/>
      <c r="H152" s="60"/>
      <c r="I152" s="60"/>
      <c r="J152" s="60"/>
    </row>
    <row r="153" spans="2:10" s="18" customFormat="1" ht="36.75" customHeight="1" x14ac:dyDescent="0.25">
      <c r="B153" s="47" t="s">
        <v>171</v>
      </c>
      <c r="C153" s="47"/>
      <c r="D153" s="47"/>
      <c r="E153" s="47"/>
      <c r="F153" s="47"/>
      <c r="G153" s="47"/>
      <c r="H153" s="47"/>
      <c r="I153" s="47"/>
      <c r="J153" s="47"/>
    </row>
    <row r="154" spans="2:10" s="18" customFormat="1" ht="62.25" customHeight="1" x14ac:dyDescent="0.25">
      <c r="B154" s="43" t="s">
        <v>166</v>
      </c>
      <c r="C154" s="43"/>
      <c r="D154" s="43"/>
      <c r="E154" s="43"/>
      <c r="F154" s="43"/>
      <c r="G154" s="43"/>
      <c r="H154" s="43"/>
      <c r="I154" s="43"/>
      <c r="J154" s="29"/>
    </row>
    <row r="155" spans="2:10" s="18" customFormat="1" ht="28.5" customHeight="1" x14ac:dyDescent="0.25">
      <c r="B155" s="43" t="s">
        <v>167</v>
      </c>
      <c r="C155" s="43"/>
      <c r="D155" s="43"/>
      <c r="E155" s="43"/>
      <c r="F155" s="43"/>
      <c r="G155" s="43"/>
      <c r="H155" s="43"/>
      <c r="I155" s="43"/>
      <c r="J155" s="29"/>
    </row>
    <row r="156" spans="2:10" s="18" customFormat="1" ht="30.75" customHeight="1" x14ac:dyDescent="0.25">
      <c r="B156" s="43" t="s">
        <v>168</v>
      </c>
      <c r="C156" s="43"/>
      <c r="D156" s="43"/>
      <c r="E156" s="43"/>
      <c r="F156" s="43"/>
      <c r="G156" s="43"/>
      <c r="H156" s="43"/>
      <c r="I156" s="43"/>
      <c r="J156" s="29"/>
    </row>
  </sheetData>
  <sheetProtection algorithmName="SHA-512" hashValue="6H75mH3IHscdnSCnzKSeaioKCKvMW9EdP8C+D/giUKC+7oJxWhGgQMUV7P4cC2X0trTf4VyFo0Murln3mqpo+g==" saltValue="poNcHxYObe2Sg0Z4Oj4XNQ==" spinCount="100000" sheet="1" objects="1" scenarios="1"/>
  <autoFilter ref="B16:I131" xr:uid="{5D25C086-A7B0-48E0-970F-4BF145AC60BD}"/>
  <mergeCells count="30">
    <mergeCell ref="G141:H141"/>
    <mergeCell ref="B149:I149"/>
    <mergeCell ref="B152:J152"/>
    <mergeCell ref="H135:I135"/>
    <mergeCell ref="G136:G138"/>
    <mergeCell ref="F135:G135"/>
    <mergeCell ref="I136:I138"/>
    <mergeCell ref="B150:I150"/>
    <mergeCell ref="F14:G14"/>
    <mergeCell ref="A1:I4"/>
    <mergeCell ref="A5:I5"/>
    <mergeCell ref="A6:I6"/>
    <mergeCell ref="A7:I7"/>
    <mergeCell ref="B9:I9"/>
    <mergeCell ref="B155:I155"/>
    <mergeCell ref="H14:I14"/>
    <mergeCell ref="B156:I156"/>
    <mergeCell ref="F11:I11"/>
    <mergeCell ref="H12:I12"/>
    <mergeCell ref="B133:H133"/>
    <mergeCell ref="B143:I144"/>
    <mergeCell ref="B154:I154"/>
    <mergeCell ref="B146:J146"/>
    <mergeCell ref="B147:J147"/>
    <mergeCell ref="B153:J153"/>
    <mergeCell ref="H17:H132"/>
    <mergeCell ref="F13:I13"/>
    <mergeCell ref="B148:I148"/>
    <mergeCell ref="B151:I151"/>
    <mergeCell ref="F12:G12"/>
  </mergeCells>
  <pageMargins left="0.7" right="0.7" top="0.75" bottom="0.75" header="0.3" footer="0.3"/>
  <pageSetup scale="48" orientation="portrait" r:id="rId1"/>
  <ignoredErrors>
    <ignoredError sqref="B17:B131" numberStoredAsText="1"/>
    <ignoredError sqref="I24:I131"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 Grupo I</vt:lpstr>
      <vt:lpstr>'Oferta Económica Grupo I'!Área_de_impresión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2020-10-27T04:02:32Z</cp:lastPrinted>
  <dcterms:created xsi:type="dcterms:W3CDTF">2020-10-05T21:58:17Z</dcterms:created>
  <dcterms:modified xsi:type="dcterms:W3CDTF">2020-10-27T17:02:47Z</dcterms:modified>
</cp:coreProperties>
</file>