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231"/>
  <workbookPr/>
  <mc:AlternateContent xmlns:mc="http://schemas.openxmlformats.org/markup-compatibility/2006">
    <mc:Choice Requires="x15">
      <x15ac:absPath xmlns:x15ac="http://schemas.microsoft.com/office/spreadsheetml/2010/11/ac" url="C:\Users\dcalixto\Documents\MINIMA ELEMENTOS DE PROTECCION\"/>
    </mc:Choice>
  </mc:AlternateContent>
  <xr:revisionPtr revIDLastSave="0" documentId="8_{57396765-41FD-4F21-AE59-24DEECE0F06B}" xr6:coauthVersionLast="45" xr6:coauthVersionMax="45" xr10:uidLastSave="{00000000-0000-0000-0000-000000000000}"/>
  <bookViews>
    <workbookView xWindow="-120" yWindow="-120" windowWidth="29040" windowHeight="15840" xr2:uid="{00000000-000D-0000-FFFF-FFFF00000000}"/>
  </bookViews>
  <sheets>
    <sheet name="PROPUESTA ECONOMICA" sheetId="4" r:id="rId1"/>
  </sheets>
  <definedNames>
    <definedName name="_xlnm._FilterDatabase" localSheetId="0" hidden="1">'PROPUESTA ECONOMICA'!$A$6:$L$26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8" i="4" l="1"/>
  <c r="J9" i="4"/>
  <c r="L9" i="4" s="1"/>
  <c r="J10" i="4"/>
  <c r="K10" i="4" s="1"/>
  <c r="J11" i="4"/>
  <c r="J12" i="4"/>
  <c r="J13" i="4"/>
  <c r="J14" i="4"/>
  <c r="J15" i="4"/>
  <c r="J16" i="4"/>
  <c r="J17" i="4"/>
  <c r="J18" i="4"/>
  <c r="J19" i="4"/>
  <c r="J20" i="4"/>
  <c r="J21" i="4"/>
  <c r="J22" i="4"/>
  <c r="J23" i="4"/>
  <c r="K23" i="4" s="1"/>
  <c r="L23" i="4" s="1"/>
  <c r="J24" i="4"/>
  <c r="K24" i="4" s="1"/>
  <c r="J25" i="4"/>
  <c r="J7" i="4"/>
  <c r="L10" i="4" l="1"/>
  <c r="E17" i="4"/>
  <c r="F8" i="4" l="1"/>
  <c r="H8" i="4" s="1"/>
  <c r="L8" i="4" s="1"/>
  <c r="F9" i="4"/>
  <c r="H9" i="4" s="1"/>
  <c r="F10" i="4"/>
  <c r="G10" i="4" s="1"/>
  <c r="F11" i="4"/>
  <c r="H11" i="4" s="1"/>
  <c r="L11" i="4" s="1"/>
  <c r="F12" i="4"/>
  <c r="H12" i="4" s="1"/>
  <c r="L12" i="4" s="1"/>
  <c r="F13" i="4"/>
  <c r="H13" i="4" s="1"/>
  <c r="L13" i="4" s="1"/>
  <c r="F14" i="4"/>
  <c r="H14" i="4" s="1"/>
  <c r="L14" i="4" s="1"/>
  <c r="F15" i="4"/>
  <c r="F16" i="4"/>
  <c r="H16" i="4" s="1"/>
  <c r="L16" i="4" s="1"/>
  <c r="F17" i="4"/>
  <c r="H17" i="4" s="1"/>
  <c r="L17" i="4" s="1"/>
  <c r="F18" i="4"/>
  <c r="H18" i="4" s="1"/>
  <c r="L18" i="4" s="1"/>
  <c r="F19" i="4"/>
  <c r="H19" i="4" s="1"/>
  <c r="L19" i="4" s="1"/>
  <c r="F20" i="4"/>
  <c r="H20" i="4" s="1"/>
  <c r="L20" i="4" s="1"/>
  <c r="F21" i="4"/>
  <c r="H21" i="4" s="1"/>
  <c r="L21" i="4" s="1"/>
  <c r="F22" i="4"/>
  <c r="H22" i="4" s="1"/>
  <c r="L22" i="4" s="1"/>
  <c r="F23" i="4"/>
  <c r="G23" i="4" s="1"/>
  <c r="F24" i="4"/>
  <c r="G24" i="4" s="1"/>
  <c r="F25" i="4"/>
  <c r="H25" i="4" s="1"/>
  <c r="L25" i="4" s="1"/>
  <c r="F7" i="4"/>
  <c r="H7" i="4" s="1"/>
  <c r="G26" i="4" l="1"/>
  <c r="L7" i="4"/>
  <c r="H15" i="4"/>
  <c r="L15" i="4" s="1"/>
  <c r="F26" i="4"/>
  <c r="H23" i="4"/>
  <c r="H24" i="4"/>
  <c r="L24" i="4" l="1"/>
  <c r="H10" i="4"/>
  <c r="H26" i="4" l="1"/>
  <c r="K26" i="4" l="1"/>
  <c r="J26" i="4"/>
  <c r="L26" i="4" l="1"/>
</calcChain>
</file>

<file path=xl/sharedStrings.xml><?xml version="1.0" encoding="utf-8"?>
<sst xmlns="http://schemas.openxmlformats.org/spreadsheetml/2006/main" count="97" uniqueCount="52">
  <si>
    <t>UNIDAD</t>
  </si>
  <si>
    <t>DESCRIPCION DEL ELEMENTO</t>
  </si>
  <si>
    <t>ITEM</t>
  </si>
  <si>
    <t>VALOR UNITARIO ANTES DE IVA</t>
  </si>
  <si>
    <t>VALOR TOTAL</t>
  </si>
  <si>
    <t>VALOR TOTAL ANTES DE IVA</t>
  </si>
  <si>
    <t>IVA 19%</t>
  </si>
  <si>
    <t>UNIDAD DE MEDIDA</t>
  </si>
  <si>
    <t>ESPARADRAPO DE TELA ROLLO DE 5 X 5 X 5 CM</t>
  </si>
  <si>
    <t xml:space="preserve">BAJALENGUAS EN MADERA EN PAQUETES </t>
  </si>
  <si>
    <t>VENDA ELÁSTICA DE 5X5 YARDAS</t>
  </si>
  <si>
    <t>VENDA ELÁSTICA DE 3X5 YARDAS</t>
  </si>
  <si>
    <t>YODOPOVIDONA FRASCO DE 120 ML</t>
  </si>
  <si>
    <t>GEL ANTISÉPTICO CON DISPENSADOR DE 500 CC</t>
  </si>
  <si>
    <t>TIRILLAS DEL GLUCÓMETRO GLUCOSA DESHIDROGENASA, PQQ (ACINETOBACTER CALCOACETICUS, MEDIADORES, EXCIPIENTES Y ESTABILIZADORES</t>
  </si>
  <si>
    <t>JERINGAS PLASTIPAK DE 5ML.</t>
  </si>
  <si>
    <t>TAPABOCAS TERMOSELLADO</t>
  </si>
  <si>
    <t>GUANTES DE LÁTEX</t>
  </si>
  <si>
    <t>MICROPORE 48MMX5M</t>
  </si>
  <si>
    <t>TERMOMETRO DE MERCURIO</t>
  </si>
  <si>
    <t>CURAS</t>
  </si>
  <si>
    <t>ALCOHOL ANTISÉPTICO DE USO EXTERNO FRASCO POR 700 ML</t>
  </si>
  <si>
    <t>JABÓN LÍQUIDO ANTIBACTERIAL CON DOSIFICADOR</t>
  </si>
  <si>
    <t>CAJA ORGANIZADORA DE PLASTICO PARA BOTIQUIN DE 35,8X18,5X19,6 CM</t>
  </si>
  <si>
    <t>KIT TENSIOMETRO MANUAL CON BRAZALETE EN NYLÓN Y FONENDOSCOPIO DE DOBLE CAMPANA, CON ÍNDICE E INDICADOR DE ALINEAMIENTO, SOSTÉN PARA EL MANÓMETRO, PERA EN GOMA CON SU RESPECTIVA VÁLVULA, MANÓMETRO ANEROIDE PARA MEDIR PRESIÓN DE AIRE APLICADA, BRAZALETE ESTÁNDAR CON CÁMARA INFLABLE (MANGUITO), BOMBA DE CAUCHO (PERA) CON VÁLVULA DE CONTROL, QUE INFLA CON AIRE LA CÁMARA QUE ESTA DENTRO DEL BRAZALETE</t>
  </si>
  <si>
    <t>LANCETAS DEL GLUCÓMETRO CALIBRE DE AGUJA BISELADA 0.36MM MATERIAL AGUJA: ACERO INOXIDABLE DE MAXIMA CALIDAD TIPO 304</t>
  </si>
  <si>
    <t>CAJA DE 50 UNIDADES</t>
  </si>
  <si>
    <t>CAJA DE 100 UNIDADES</t>
  </si>
  <si>
    <t>CAJA POR 12 UNIDADES</t>
  </si>
  <si>
    <t>CAJA POR 20 UNIDADES</t>
  </si>
  <si>
    <t>CAJA X 50</t>
  </si>
  <si>
    <t>CAJA POR PAQUETE DE 20 UNIDADES</t>
  </si>
  <si>
    <t xml:space="preserve">PULSOXIMETRO TIPO DE VISUALIZACIÓN: LED. </t>
  </si>
  <si>
    <t>CANTIDAD</t>
  </si>
  <si>
    <t>CAJA DE 12 UNIDADES</t>
  </si>
  <si>
    <t>FRASCO X 1000 CC</t>
  </si>
  <si>
    <t>Exento*</t>
  </si>
  <si>
    <t>PRESUPUESTO OFICIAL</t>
  </si>
  <si>
    <t>PROPUESTA ECONOMICA</t>
  </si>
  <si>
    <t>TOTAL</t>
  </si>
  <si>
    <t>PROVEEDOR:</t>
  </si>
  <si>
    <t>NIT:</t>
  </si>
  <si>
    <t>TELEFONO:</t>
  </si>
  <si>
    <t>CELULAR:</t>
  </si>
  <si>
    <t>DIRECCIÓN:</t>
  </si>
  <si>
    <t>ANEXO 3 PROPUESTA ECONOMICA</t>
  </si>
  <si>
    <r>
      <rPr>
        <b/>
        <sz val="10"/>
        <color theme="1"/>
        <rFont val="Arial"/>
        <family val="2"/>
      </rPr>
      <t>VALOR OFERTA ANTES DE IVA (EN LETRAS)</t>
    </r>
    <r>
      <rPr>
        <sz val="10"/>
        <color theme="1"/>
        <rFont val="Arial"/>
        <family val="2"/>
      </rPr>
      <t>: ____________________________________________________________________________________________________________</t>
    </r>
  </si>
  <si>
    <r>
      <rPr>
        <b/>
        <sz val="10"/>
        <color theme="1"/>
        <rFont val="Arial"/>
        <family val="2"/>
      </rPr>
      <t>VALOR OFERTA IVA INCLUÍDO (EN LETRAS): ___________________________</t>
    </r>
    <r>
      <rPr>
        <sz val="10"/>
        <color theme="1"/>
        <rFont val="Arial"/>
        <family val="2"/>
      </rPr>
      <t>_________________________________________________________________________________</t>
    </r>
  </si>
  <si>
    <r>
      <rPr>
        <b/>
        <sz val="10"/>
        <color theme="1"/>
        <rFont val="Arial"/>
        <family val="2"/>
      </rPr>
      <t>Nota 1</t>
    </r>
    <r>
      <rPr>
        <sz val="10"/>
        <color theme="1"/>
        <rFont val="Arial"/>
        <family val="2"/>
      </rPr>
      <t xml:space="preserve">: Se solicita la </t>
    </r>
    <r>
      <rPr>
        <b/>
        <sz val="10"/>
        <color theme="1"/>
        <rFont val="Arial"/>
        <family val="2"/>
      </rPr>
      <t>NO MODIFICACIÓN  O ALTERACIÓN</t>
    </r>
    <r>
      <rPr>
        <sz val="10"/>
        <color theme="1"/>
        <rFont val="Arial"/>
        <family val="2"/>
      </rPr>
      <t xml:space="preserve"> sustancial del presente formato de propuesta económica</t>
    </r>
  </si>
  <si>
    <r>
      <rPr>
        <b/>
        <sz val="10"/>
        <color theme="1"/>
        <rFont val="Arial"/>
        <family val="2"/>
      </rPr>
      <t>Nota 2</t>
    </r>
    <r>
      <rPr>
        <sz val="10"/>
        <color theme="1"/>
        <rFont val="Arial"/>
        <family val="2"/>
      </rPr>
      <t>: Los valores ofertados deberán ser en pesos colombianos.</t>
    </r>
  </si>
  <si>
    <t>PROCESO MINIMA CUANTIA CB-PMINC-021-2020</t>
  </si>
  <si>
    <t>CONTRALORIA DE BOGOTÁ D.C.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</si>
</sst>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quot;$&quot;* #,##0.00_-;_-&quot;$&quot;* &quot;-&quot;??_-;_-@_-"/>
    <numFmt numFmtId="164" formatCode="&quot;$&quot;#,##0"/>
    <numFmt numFmtId="165" formatCode="_-&quot;$&quot;* #,##0_-;\-&quot;$&quot;* #,##0_-;_-&quot;$&quot;* &quot;-&quot;??_-;_-@_-"/>
  </numFmts>
  <fonts count="10" x14ac:knownFonts="1">
    <font>
      <sz val="11"/>
      <color theme="1"/>
      <name val="Calibri"/>
      <family val="2"/>
      <charset val="1"/>
      <scheme val="minor"/>
    </font>
    <font>
      <sz val="11"/>
      <color theme="1"/>
      <name val="Calibri"/>
      <family val="2"/>
      <charset val="1"/>
      <scheme val="minor"/>
    </font>
    <font>
      <sz val="11"/>
      <color theme="1"/>
      <name val="Arial"/>
      <family val="2"/>
    </font>
    <font>
      <b/>
      <sz val="11"/>
      <color theme="1"/>
      <name val="Arial"/>
      <family val="2"/>
    </font>
    <font>
      <b/>
      <sz val="11"/>
      <color theme="1"/>
      <name val="Calibri"/>
      <family val="2"/>
      <charset val="1"/>
      <scheme val="minor"/>
    </font>
    <font>
      <sz val="10"/>
      <color rgb="FF000000"/>
      <name val="Arial"/>
      <family val="2"/>
    </font>
    <font>
      <b/>
      <sz val="10"/>
      <color theme="1"/>
      <name val="Arial"/>
      <family val="2"/>
    </font>
    <font>
      <b/>
      <sz val="12"/>
      <color theme="1"/>
      <name val="Arial"/>
      <family val="2"/>
    </font>
    <font>
      <b/>
      <sz val="14"/>
      <color theme="1"/>
      <name val="Arial"/>
      <family val="2"/>
    </font>
    <font>
      <sz val="10"/>
      <color theme="1"/>
      <name val="Arial"/>
      <family val="2"/>
    </font>
  </fonts>
  <fills count="4">
    <fill>
      <patternFill patternType="none"/>
    </fill>
    <fill>
      <patternFill patternType="gray125"/>
    </fill>
    <fill>
      <patternFill patternType="solid">
        <fgColor theme="0" tint="-0.14999847407452621"/>
        <bgColor indexed="64"/>
      </patternFill>
    </fill>
    <fill>
      <patternFill patternType="solid">
        <fgColor theme="0"/>
        <bgColor indexed="64"/>
      </patternFill>
    </fill>
  </fills>
  <borders count="10">
    <border>
      <left/>
      <right/>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diagonal/>
    </border>
    <border>
      <left/>
      <right/>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s>
  <cellStyleXfs count="2">
    <xf numFmtId="0" fontId="0" fillId="0" borderId="0"/>
    <xf numFmtId="44" fontId="1" fillId="0" borderId="0" applyFont="0" applyFill="0" applyBorder="0" applyAlignment="0" applyProtection="0"/>
  </cellStyleXfs>
  <cellXfs count="51">
    <xf numFmtId="0" fontId="0" fillId="0" borderId="0" xfId="0"/>
    <xf numFmtId="0" fontId="3" fillId="3"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0" borderId="2" xfId="0" applyFont="1" applyBorder="1" applyAlignment="1">
      <alignment horizontal="center" vertical="center" wrapText="1"/>
    </xf>
    <xf numFmtId="0" fontId="3" fillId="0" borderId="4" xfId="0" applyFont="1" applyBorder="1" applyAlignment="1">
      <alignment horizontal="center" vertical="center" wrapText="1"/>
    </xf>
    <xf numFmtId="0" fontId="2" fillId="0" borderId="4" xfId="0" applyFont="1" applyBorder="1" applyAlignment="1">
      <alignment horizontal="center" vertical="center" wrapText="1"/>
    </xf>
    <xf numFmtId="165" fontId="2" fillId="0" borderId="0" xfId="1" applyNumberFormat="1" applyFont="1"/>
    <xf numFmtId="164" fontId="2" fillId="0" borderId="4" xfId="1" applyNumberFormat="1" applyFont="1" applyBorder="1" applyAlignment="1">
      <alignment horizontal="center" vertical="center"/>
    </xf>
    <xf numFmtId="164" fontId="3" fillId="0" borderId="3" xfId="1" applyNumberFormat="1" applyFont="1" applyBorder="1" applyAlignment="1">
      <alignment horizontal="center" vertical="center"/>
    </xf>
    <xf numFmtId="164" fontId="3" fillId="0" borderId="4" xfId="1" applyNumberFormat="1" applyFont="1" applyBorder="1" applyAlignment="1">
      <alignment horizontal="center" vertical="center"/>
    </xf>
    <xf numFmtId="165" fontId="4" fillId="0" borderId="0" xfId="1" applyNumberFormat="1" applyFont="1"/>
    <xf numFmtId="165" fontId="3" fillId="2" borderId="4" xfId="1" applyNumberFormat="1" applyFont="1" applyFill="1" applyBorder="1" applyAlignment="1">
      <alignment horizontal="center" vertical="center" wrapText="1"/>
    </xf>
    <xf numFmtId="165" fontId="3" fillId="2" borderId="4" xfId="1" applyNumberFormat="1" applyFont="1" applyFill="1" applyBorder="1" applyAlignment="1">
      <alignment horizontal="center" vertical="center"/>
    </xf>
    <xf numFmtId="0" fontId="2" fillId="0" borderId="1" xfId="0" applyFont="1" applyBorder="1" applyAlignment="1">
      <alignment vertical="center" wrapText="1"/>
    </xf>
    <xf numFmtId="0" fontId="2" fillId="0" borderId="1" xfId="0" applyFont="1" applyBorder="1" applyAlignment="1">
      <alignment horizontal="center" vertical="center" wrapText="1"/>
    </xf>
    <xf numFmtId="0" fontId="3" fillId="0" borderId="3" xfId="0" applyFont="1" applyBorder="1" applyAlignment="1">
      <alignment horizontal="center" vertical="center" wrapText="1"/>
    </xf>
    <xf numFmtId="0" fontId="3" fillId="0" borderId="1" xfId="0" applyFont="1" applyBorder="1" applyAlignment="1">
      <alignment horizontal="center" vertical="center" wrapText="1"/>
    </xf>
    <xf numFmtId="0" fontId="3" fillId="0" borderId="5" xfId="0" applyFont="1" applyBorder="1" applyAlignment="1">
      <alignment horizontal="center" vertical="center" wrapText="1"/>
    </xf>
    <xf numFmtId="164" fontId="2" fillId="0" borderId="3" xfId="1" applyNumberFormat="1" applyFont="1" applyBorder="1" applyAlignment="1">
      <alignment horizontal="center" vertical="center"/>
    </xf>
    <xf numFmtId="164" fontId="2" fillId="0" borderId="1" xfId="1" applyNumberFormat="1" applyFont="1" applyBorder="1" applyAlignment="1">
      <alignment horizontal="center" vertical="center"/>
    </xf>
    <xf numFmtId="164" fontId="2" fillId="0" borderId="5" xfId="1" applyNumberFormat="1" applyFont="1" applyBorder="1" applyAlignment="1">
      <alignment horizontal="center" vertical="center"/>
    </xf>
    <xf numFmtId="0" fontId="2" fillId="0" borderId="5" xfId="0" applyFont="1" applyBorder="1" applyAlignment="1">
      <alignment vertical="center" wrapText="1"/>
    </xf>
    <xf numFmtId="0" fontId="5" fillId="0" borderId="4" xfId="0" applyFont="1" applyBorder="1" applyAlignment="1">
      <alignment vertical="center" wrapText="1"/>
    </xf>
    <xf numFmtId="0" fontId="5" fillId="0" borderId="7" xfId="0" applyFont="1" applyBorder="1" applyAlignment="1">
      <alignment horizontal="center" vertical="center" wrapText="1"/>
    </xf>
    <xf numFmtId="0" fontId="5" fillId="0" borderId="1" xfId="0" applyFont="1" applyBorder="1" applyAlignment="1">
      <alignment vertical="center" wrapText="1"/>
    </xf>
    <xf numFmtId="0" fontId="5" fillId="0" borderId="2" xfId="0" applyFont="1" applyBorder="1" applyAlignment="1">
      <alignment horizontal="center" vertical="center" wrapText="1"/>
    </xf>
    <xf numFmtId="0" fontId="2" fillId="0" borderId="4" xfId="0" applyFont="1" applyBorder="1" applyAlignment="1">
      <alignment vertical="center" wrapText="1"/>
    </xf>
    <xf numFmtId="0" fontId="2" fillId="3" borderId="2" xfId="0" applyFont="1" applyFill="1" applyBorder="1" applyAlignment="1">
      <alignment vertical="center" wrapText="1"/>
    </xf>
    <xf numFmtId="0" fontId="0" fillId="0" borderId="0" xfId="0" applyAlignment="1">
      <alignment horizontal="center"/>
    </xf>
    <xf numFmtId="165" fontId="2" fillId="0" borderId="0" xfId="1" applyNumberFormat="1" applyFont="1" applyAlignment="1">
      <alignment horizontal="center"/>
    </xf>
    <xf numFmtId="164" fontId="3" fillId="0" borderId="5" xfId="1" applyNumberFormat="1" applyFont="1" applyBorder="1" applyAlignment="1">
      <alignment horizontal="center" vertical="center"/>
    </xf>
    <xf numFmtId="0" fontId="7" fillId="0" borderId="6" xfId="0" applyFont="1" applyBorder="1" applyAlignment="1">
      <alignment vertical="center"/>
    </xf>
    <xf numFmtId="164" fontId="3" fillId="2" borderId="4" xfId="1" applyNumberFormat="1" applyFont="1" applyFill="1" applyBorder="1" applyAlignment="1">
      <alignment horizontal="center" vertical="center"/>
    </xf>
    <xf numFmtId="165" fontId="2" fillId="0" borderId="9" xfId="1" applyNumberFormat="1" applyFont="1" applyBorder="1" applyAlignment="1">
      <alignment horizontal="center"/>
    </xf>
    <xf numFmtId="0" fontId="6" fillId="2" borderId="4" xfId="0" applyFont="1" applyFill="1" applyBorder="1" applyAlignment="1">
      <alignment horizontal="center" vertical="center" textRotation="90" wrapText="1"/>
    </xf>
    <xf numFmtId="0" fontId="3" fillId="2" borderId="4" xfId="0" applyFont="1" applyFill="1" applyBorder="1" applyAlignment="1">
      <alignment horizontal="center" vertical="center" wrapText="1"/>
    </xf>
    <xf numFmtId="0" fontId="9" fillId="0" borderId="0" xfId="0" applyFont="1"/>
    <xf numFmtId="165" fontId="9" fillId="0" borderId="0" xfId="1" applyNumberFormat="1" applyFont="1" applyAlignment="1">
      <alignment horizontal="center"/>
    </xf>
    <xf numFmtId="165" fontId="9" fillId="0" borderId="0" xfId="1" applyNumberFormat="1" applyFont="1"/>
    <xf numFmtId="165" fontId="6" fillId="0" borderId="0" xfId="1" applyNumberFormat="1" applyFont="1"/>
    <xf numFmtId="165" fontId="3" fillId="2" borderId="1" xfId="1" applyNumberFormat="1" applyFont="1" applyFill="1" applyBorder="1" applyAlignment="1">
      <alignment horizontal="center" wrapText="1"/>
    </xf>
    <xf numFmtId="165" fontId="3" fillId="2" borderId="1" xfId="1" applyNumberFormat="1" applyFont="1" applyFill="1" applyBorder="1" applyAlignment="1">
      <alignment horizontal="center" vertical="center" wrapText="1"/>
    </xf>
    <xf numFmtId="165" fontId="3" fillId="2" borderId="5" xfId="1" applyNumberFormat="1" applyFont="1" applyFill="1" applyBorder="1" applyAlignment="1">
      <alignment horizontal="center" vertical="center" wrapText="1"/>
    </xf>
    <xf numFmtId="0" fontId="9" fillId="0" borderId="0" xfId="0" applyFont="1" applyAlignment="1">
      <alignment horizontal="left"/>
    </xf>
    <xf numFmtId="0" fontId="3" fillId="3" borderId="0" xfId="0" applyFont="1" applyFill="1" applyBorder="1" applyAlignment="1">
      <alignment horizontal="center" vertical="center"/>
    </xf>
    <xf numFmtId="0" fontId="7" fillId="0" borderId="8" xfId="0" applyFont="1" applyBorder="1" applyAlignment="1">
      <alignment horizontal="center" vertical="center" wrapText="1"/>
    </xf>
    <xf numFmtId="0" fontId="7" fillId="0" borderId="9" xfId="0" applyFont="1" applyBorder="1" applyAlignment="1">
      <alignment horizontal="center" vertical="center" wrapText="1"/>
    </xf>
    <xf numFmtId="0" fontId="7" fillId="0" borderId="7" xfId="0" applyFont="1" applyBorder="1" applyAlignment="1">
      <alignment horizontal="center" vertical="center" wrapText="1"/>
    </xf>
    <xf numFmtId="0" fontId="8" fillId="0" borderId="8" xfId="0" applyFont="1" applyBorder="1" applyAlignment="1">
      <alignment horizontal="center" vertical="center"/>
    </xf>
    <xf numFmtId="0" fontId="8" fillId="0" borderId="9" xfId="0" applyFont="1" applyBorder="1" applyAlignment="1">
      <alignment horizontal="center" vertical="center"/>
    </xf>
    <xf numFmtId="0" fontId="8" fillId="0" borderId="7" xfId="0" applyFont="1" applyBorder="1" applyAlignment="1">
      <alignment horizontal="center" vertical="center"/>
    </xf>
  </cellXfs>
  <cellStyles count="2">
    <cellStyle name="Moneda" xfId="1" builtinId="4"/>
    <cellStyle name="Normal" xfId="0" builtinId="0"/>
  </cellStyles>
  <dxfs count="0"/>
  <tableStyles count="0" defaultTableStyle="TableStyleMedium2" defaultPivotStyle="PivotStyleLight16"/>
  <colors>
    <mruColors>
      <color rgb="FFFFFF99"/>
      <color rgb="FFCCFF99"/>
      <color rgb="FF99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L42"/>
  <sheetViews>
    <sheetView tabSelected="1" zoomScale="90" zoomScaleNormal="90" workbookViewId="0">
      <selection activeCell="I7" sqref="I7"/>
    </sheetView>
  </sheetViews>
  <sheetFormatPr baseColWidth="10" defaultRowHeight="15" x14ac:dyDescent="0.25"/>
  <cols>
    <col min="1" max="1" width="3.42578125" style="28" customWidth="1"/>
    <col min="2" max="2" width="45" customWidth="1"/>
    <col min="3" max="3" width="14" customWidth="1"/>
    <col min="4" max="4" width="11.5703125" customWidth="1"/>
    <col min="5" max="5" width="15.42578125" style="29" customWidth="1"/>
    <col min="6" max="6" width="16.140625" style="6" customWidth="1"/>
    <col min="7" max="7" width="10" style="29" customWidth="1"/>
    <col min="8" max="8" width="14.42578125" style="10" customWidth="1"/>
    <col min="9" max="9" width="15.42578125" customWidth="1"/>
    <col min="10" max="10" width="15.85546875" customWidth="1"/>
    <col min="12" max="12" width="13.42578125" customWidth="1"/>
  </cols>
  <sheetData>
    <row r="2" spans="1:12" ht="30.75" customHeight="1" x14ac:dyDescent="0.25">
      <c r="A2" s="44" t="s">
        <v>45</v>
      </c>
      <c r="B2" s="44"/>
      <c r="C2" s="44"/>
      <c r="D2" s="44"/>
      <c r="E2" s="44"/>
      <c r="F2" s="44"/>
      <c r="G2" s="44"/>
      <c r="H2" s="44"/>
      <c r="I2" s="44"/>
      <c r="J2" s="44"/>
      <c r="K2" s="44"/>
      <c r="L2" s="44"/>
    </row>
    <row r="3" spans="1:12" ht="30.75" customHeight="1" x14ac:dyDescent="0.25">
      <c r="A3" s="44" t="s">
        <v>50</v>
      </c>
      <c r="B3" s="44"/>
      <c r="C3" s="44"/>
      <c r="D3" s="44"/>
      <c r="E3" s="44"/>
      <c r="F3" s="44"/>
      <c r="G3" s="44"/>
      <c r="H3" s="44"/>
      <c r="I3" s="44"/>
      <c r="J3" s="44"/>
      <c r="K3" s="44"/>
      <c r="L3" s="44"/>
    </row>
    <row r="4" spans="1:12" ht="32.25" customHeight="1" thickBot="1" x14ac:dyDescent="0.3">
      <c r="A4" s="44" t="s">
        <v>51</v>
      </c>
      <c r="B4" s="44"/>
      <c r="C4" s="44"/>
      <c r="D4" s="44"/>
      <c r="E4" s="44"/>
      <c r="F4" s="44"/>
      <c r="G4" s="44"/>
      <c r="H4" s="44"/>
      <c r="I4" s="44"/>
      <c r="J4" s="44"/>
      <c r="K4" s="44"/>
      <c r="L4" s="44"/>
    </row>
    <row r="5" spans="1:12" ht="31.5" customHeight="1" thickBot="1" x14ac:dyDescent="0.3">
      <c r="A5" s="31"/>
      <c r="B5" s="31"/>
      <c r="C5" s="31"/>
      <c r="D5" s="31"/>
      <c r="E5" s="45" t="s">
        <v>37</v>
      </c>
      <c r="F5" s="46"/>
      <c r="G5" s="46"/>
      <c r="H5" s="46"/>
      <c r="I5" s="45" t="s">
        <v>38</v>
      </c>
      <c r="J5" s="46"/>
      <c r="K5" s="46"/>
      <c r="L5" s="47"/>
    </row>
    <row r="6" spans="1:12" ht="51.75" customHeight="1" thickBot="1" x14ac:dyDescent="0.3">
      <c r="A6" s="34" t="s">
        <v>2</v>
      </c>
      <c r="B6" s="35" t="s">
        <v>1</v>
      </c>
      <c r="C6" s="35" t="s">
        <v>7</v>
      </c>
      <c r="D6" s="35" t="s">
        <v>33</v>
      </c>
      <c r="E6" s="40" t="s">
        <v>3</v>
      </c>
      <c r="F6" s="41" t="s">
        <v>5</v>
      </c>
      <c r="G6" s="41" t="s">
        <v>6</v>
      </c>
      <c r="H6" s="41" t="s">
        <v>4</v>
      </c>
      <c r="I6" s="40" t="s">
        <v>3</v>
      </c>
      <c r="J6" s="41" t="s">
        <v>5</v>
      </c>
      <c r="K6" s="41" t="s">
        <v>6</v>
      </c>
      <c r="L6" s="42" t="s">
        <v>4</v>
      </c>
    </row>
    <row r="7" spans="1:12" ht="29.25" thickBot="1" x14ac:dyDescent="0.3">
      <c r="A7" s="1">
        <v>1</v>
      </c>
      <c r="B7" s="27" t="s">
        <v>16</v>
      </c>
      <c r="C7" s="2" t="s">
        <v>26</v>
      </c>
      <c r="D7" s="2">
        <v>110</v>
      </c>
      <c r="E7" s="19">
        <v>23900</v>
      </c>
      <c r="F7" s="19">
        <f t="shared" ref="F7:F25" si="0">ROUND(D7*E7,0)</f>
        <v>2629000</v>
      </c>
      <c r="G7" s="20" t="s">
        <v>36</v>
      </c>
      <c r="H7" s="30">
        <f>F7</f>
        <v>2629000</v>
      </c>
      <c r="I7" s="19"/>
      <c r="J7" s="19">
        <f>ROUND(I7*D7,0)</f>
        <v>0</v>
      </c>
      <c r="K7" s="20" t="s">
        <v>36</v>
      </c>
      <c r="L7" s="8">
        <f>J7</f>
        <v>0</v>
      </c>
    </row>
    <row r="8" spans="1:12" ht="29.25" thickBot="1" x14ac:dyDescent="0.3">
      <c r="A8" s="1">
        <v>2</v>
      </c>
      <c r="B8" s="27" t="s">
        <v>17</v>
      </c>
      <c r="C8" s="2" t="s">
        <v>27</v>
      </c>
      <c r="D8" s="2">
        <v>110</v>
      </c>
      <c r="E8" s="7">
        <v>35250</v>
      </c>
      <c r="F8" s="7">
        <f t="shared" si="0"/>
        <v>3877500</v>
      </c>
      <c r="G8" s="18" t="s">
        <v>36</v>
      </c>
      <c r="H8" s="9">
        <f>F8</f>
        <v>3877500</v>
      </c>
      <c r="I8" s="19"/>
      <c r="J8" s="7">
        <f t="shared" ref="J8:J25" si="1">ROUND(I8*D8,0)</f>
        <v>0</v>
      </c>
      <c r="K8" s="18" t="s">
        <v>36</v>
      </c>
      <c r="L8" s="9">
        <f>J8</f>
        <v>0</v>
      </c>
    </row>
    <row r="9" spans="1:12" ht="33" customHeight="1" thickBot="1" x14ac:dyDescent="0.3">
      <c r="A9" s="15">
        <v>3</v>
      </c>
      <c r="B9" s="26" t="s">
        <v>8</v>
      </c>
      <c r="C9" s="3" t="s">
        <v>0</v>
      </c>
      <c r="D9" s="3">
        <v>80</v>
      </c>
      <c r="E9" s="18">
        <v>5184</v>
      </c>
      <c r="F9" s="7">
        <f t="shared" si="0"/>
        <v>414720</v>
      </c>
      <c r="G9" s="18" t="s">
        <v>36</v>
      </c>
      <c r="H9" s="9">
        <f>F9</f>
        <v>414720</v>
      </c>
      <c r="I9" s="19"/>
      <c r="J9" s="7">
        <f t="shared" si="1"/>
        <v>0</v>
      </c>
      <c r="K9" s="18" t="s">
        <v>36</v>
      </c>
      <c r="L9" s="9">
        <f>J9</f>
        <v>0</v>
      </c>
    </row>
    <row r="10" spans="1:12" ht="62.25" customHeight="1" thickBot="1" x14ac:dyDescent="0.3">
      <c r="A10" s="4">
        <v>4</v>
      </c>
      <c r="B10" s="26" t="s">
        <v>9</v>
      </c>
      <c r="C10" s="3" t="s">
        <v>31</v>
      </c>
      <c r="D10" s="3">
        <v>10</v>
      </c>
      <c r="E10" s="18">
        <v>722</v>
      </c>
      <c r="F10" s="7">
        <f t="shared" si="0"/>
        <v>7220</v>
      </c>
      <c r="G10" s="7">
        <f>ROUND(F10*19%,0)</f>
        <v>1372</v>
      </c>
      <c r="H10" s="9">
        <f>ROUND(F10+G10,0)</f>
        <v>8592</v>
      </c>
      <c r="I10" s="19"/>
      <c r="J10" s="7">
        <f t="shared" si="1"/>
        <v>0</v>
      </c>
      <c r="K10" s="7">
        <f>ROUND(J10*19%,0)</f>
        <v>0</v>
      </c>
      <c r="L10" s="9">
        <f>J10+K10</f>
        <v>0</v>
      </c>
    </row>
    <row r="11" spans="1:12" ht="29.25" customHeight="1" thickBot="1" x14ac:dyDescent="0.3">
      <c r="A11" s="4">
        <v>5</v>
      </c>
      <c r="B11" s="26" t="s">
        <v>10</v>
      </c>
      <c r="C11" s="3" t="s">
        <v>0</v>
      </c>
      <c r="D11" s="3">
        <v>100</v>
      </c>
      <c r="E11" s="7">
        <v>1535</v>
      </c>
      <c r="F11" s="7">
        <f t="shared" si="0"/>
        <v>153500</v>
      </c>
      <c r="G11" s="7" t="s">
        <v>36</v>
      </c>
      <c r="H11" s="9">
        <f>+F11</f>
        <v>153500</v>
      </c>
      <c r="I11" s="19"/>
      <c r="J11" s="7">
        <f t="shared" si="1"/>
        <v>0</v>
      </c>
      <c r="K11" s="7" t="s">
        <v>36</v>
      </c>
      <c r="L11" s="9">
        <f>+J11</f>
        <v>0</v>
      </c>
    </row>
    <row r="12" spans="1:12" ht="35.25" customHeight="1" thickBot="1" x14ac:dyDescent="0.3">
      <c r="A12" s="17">
        <v>6</v>
      </c>
      <c r="B12" s="21" t="s">
        <v>11</v>
      </c>
      <c r="C12" s="3" t="s">
        <v>0</v>
      </c>
      <c r="D12" s="3">
        <v>100</v>
      </c>
      <c r="E12" s="20">
        <v>920</v>
      </c>
      <c r="F12" s="7">
        <f t="shared" si="0"/>
        <v>92000</v>
      </c>
      <c r="G12" s="20" t="s">
        <v>36</v>
      </c>
      <c r="H12" s="9">
        <f>+F12</f>
        <v>92000</v>
      </c>
      <c r="I12" s="19"/>
      <c r="J12" s="7">
        <f t="shared" si="1"/>
        <v>0</v>
      </c>
      <c r="K12" s="20" t="s">
        <v>36</v>
      </c>
      <c r="L12" s="9">
        <f>+J12</f>
        <v>0</v>
      </c>
    </row>
    <row r="13" spans="1:12" ht="26.25" customHeight="1" thickBot="1" x14ac:dyDescent="0.3">
      <c r="A13" s="4">
        <v>7</v>
      </c>
      <c r="B13" s="26" t="s">
        <v>18</v>
      </c>
      <c r="C13" s="3" t="s">
        <v>0</v>
      </c>
      <c r="D13" s="3">
        <v>100</v>
      </c>
      <c r="E13" s="7">
        <v>19417</v>
      </c>
      <c r="F13" s="7">
        <f t="shared" si="0"/>
        <v>1941700</v>
      </c>
      <c r="G13" s="7" t="s">
        <v>36</v>
      </c>
      <c r="H13" s="9">
        <f t="shared" ref="H13:H22" si="2">+F13</f>
        <v>1941700</v>
      </c>
      <c r="I13" s="19"/>
      <c r="J13" s="7">
        <f t="shared" si="1"/>
        <v>0</v>
      </c>
      <c r="K13" s="7" t="s">
        <v>36</v>
      </c>
      <c r="L13" s="9">
        <f t="shared" ref="L13:L22" si="3">+J13</f>
        <v>0</v>
      </c>
    </row>
    <row r="14" spans="1:12" ht="28.5" customHeight="1" thickBot="1" x14ac:dyDescent="0.3">
      <c r="A14" s="4">
        <v>8</v>
      </c>
      <c r="B14" s="26" t="s">
        <v>19</v>
      </c>
      <c r="C14" s="3" t="s">
        <v>34</v>
      </c>
      <c r="D14" s="3">
        <v>5</v>
      </c>
      <c r="E14" s="19">
        <v>12708</v>
      </c>
      <c r="F14" s="7">
        <f t="shared" si="0"/>
        <v>63540</v>
      </c>
      <c r="G14" s="7" t="s">
        <v>36</v>
      </c>
      <c r="H14" s="9">
        <f t="shared" si="2"/>
        <v>63540</v>
      </c>
      <c r="I14" s="19"/>
      <c r="J14" s="7">
        <f t="shared" si="1"/>
        <v>0</v>
      </c>
      <c r="K14" s="7" t="s">
        <v>36</v>
      </c>
      <c r="L14" s="9">
        <f t="shared" si="3"/>
        <v>0</v>
      </c>
    </row>
    <row r="15" spans="1:12" ht="38.25" customHeight="1" thickBot="1" x14ac:dyDescent="0.3">
      <c r="A15" s="4">
        <v>9</v>
      </c>
      <c r="B15" s="26" t="s">
        <v>20</v>
      </c>
      <c r="C15" s="5" t="s">
        <v>29</v>
      </c>
      <c r="D15" s="5">
        <v>20</v>
      </c>
      <c r="E15" s="18">
        <v>6717</v>
      </c>
      <c r="F15" s="7">
        <f t="shared" si="0"/>
        <v>134340</v>
      </c>
      <c r="G15" s="18" t="s">
        <v>36</v>
      </c>
      <c r="H15" s="9">
        <f t="shared" si="2"/>
        <v>134340</v>
      </c>
      <c r="I15" s="19"/>
      <c r="J15" s="7">
        <f t="shared" si="1"/>
        <v>0</v>
      </c>
      <c r="K15" s="18" t="s">
        <v>36</v>
      </c>
      <c r="L15" s="9">
        <f t="shared" si="3"/>
        <v>0</v>
      </c>
    </row>
    <row r="16" spans="1:12" ht="31.5" customHeight="1" thickBot="1" x14ac:dyDescent="0.3">
      <c r="A16" s="16">
        <v>10</v>
      </c>
      <c r="B16" s="13" t="s">
        <v>12</v>
      </c>
      <c r="C16" s="3" t="s">
        <v>0</v>
      </c>
      <c r="D16" s="3">
        <v>100</v>
      </c>
      <c r="E16" s="7">
        <v>5164</v>
      </c>
      <c r="F16" s="7">
        <f t="shared" si="0"/>
        <v>516400</v>
      </c>
      <c r="G16" s="7" t="s">
        <v>36</v>
      </c>
      <c r="H16" s="9">
        <f t="shared" si="2"/>
        <v>516400</v>
      </c>
      <c r="I16" s="19"/>
      <c r="J16" s="7">
        <f t="shared" si="1"/>
        <v>0</v>
      </c>
      <c r="K16" s="7" t="s">
        <v>36</v>
      </c>
      <c r="L16" s="9">
        <f t="shared" si="3"/>
        <v>0</v>
      </c>
    </row>
    <row r="17" spans="1:12" ht="43.5" customHeight="1" thickBot="1" x14ac:dyDescent="0.3">
      <c r="A17" s="4">
        <v>11</v>
      </c>
      <c r="B17" s="26" t="s">
        <v>21</v>
      </c>
      <c r="C17" s="5" t="s">
        <v>28</v>
      </c>
      <c r="D17" s="3">
        <v>10</v>
      </c>
      <c r="E17" s="18">
        <f>4538*12</f>
        <v>54456</v>
      </c>
      <c r="F17" s="7">
        <f t="shared" si="0"/>
        <v>544560</v>
      </c>
      <c r="G17" s="18" t="s">
        <v>36</v>
      </c>
      <c r="H17" s="9">
        <f t="shared" si="2"/>
        <v>544560</v>
      </c>
      <c r="I17" s="19"/>
      <c r="J17" s="7">
        <f t="shared" si="1"/>
        <v>0</v>
      </c>
      <c r="K17" s="18" t="s">
        <v>36</v>
      </c>
      <c r="L17" s="9">
        <f t="shared" si="3"/>
        <v>0</v>
      </c>
    </row>
    <row r="18" spans="1:12" ht="29.25" thickBot="1" x14ac:dyDescent="0.3">
      <c r="A18" s="4">
        <v>12</v>
      </c>
      <c r="B18" s="21" t="s">
        <v>22</v>
      </c>
      <c r="C18" s="14" t="s">
        <v>35</v>
      </c>
      <c r="D18" s="3">
        <v>120</v>
      </c>
      <c r="E18" s="7">
        <v>6145</v>
      </c>
      <c r="F18" s="7">
        <f t="shared" si="0"/>
        <v>737400</v>
      </c>
      <c r="G18" s="7" t="s">
        <v>36</v>
      </c>
      <c r="H18" s="9">
        <f t="shared" si="2"/>
        <v>737400</v>
      </c>
      <c r="I18" s="19"/>
      <c r="J18" s="7">
        <f t="shared" si="1"/>
        <v>0</v>
      </c>
      <c r="K18" s="7" t="s">
        <v>36</v>
      </c>
      <c r="L18" s="9">
        <f t="shared" si="3"/>
        <v>0</v>
      </c>
    </row>
    <row r="19" spans="1:12" ht="26.25" thickBot="1" x14ac:dyDescent="0.3">
      <c r="A19" s="4">
        <v>13</v>
      </c>
      <c r="B19" s="22" t="s">
        <v>23</v>
      </c>
      <c r="C19" s="23" t="s">
        <v>0</v>
      </c>
      <c r="D19" s="23">
        <v>20</v>
      </c>
      <c r="E19" s="7">
        <v>31250</v>
      </c>
      <c r="F19" s="7">
        <f t="shared" si="0"/>
        <v>625000</v>
      </c>
      <c r="G19" s="7" t="s">
        <v>36</v>
      </c>
      <c r="H19" s="9">
        <f t="shared" si="2"/>
        <v>625000</v>
      </c>
      <c r="I19" s="19"/>
      <c r="J19" s="7">
        <f t="shared" si="1"/>
        <v>0</v>
      </c>
      <c r="K19" s="7" t="s">
        <v>36</v>
      </c>
      <c r="L19" s="9">
        <f t="shared" si="3"/>
        <v>0</v>
      </c>
    </row>
    <row r="20" spans="1:12" ht="147" customHeight="1" thickBot="1" x14ac:dyDescent="0.3">
      <c r="A20" s="4">
        <v>14</v>
      </c>
      <c r="B20" s="24" t="s">
        <v>24</v>
      </c>
      <c r="C20" s="25" t="s">
        <v>0</v>
      </c>
      <c r="D20" s="25">
        <v>2</v>
      </c>
      <c r="E20" s="7">
        <v>79550</v>
      </c>
      <c r="F20" s="7">
        <f t="shared" si="0"/>
        <v>159100</v>
      </c>
      <c r="G20" s="19" t="s">
        <v>36</v>
      </c>
      <c r="H20" s="9">
        <f t="shared" si="2"/>
        <v>159100</v>
      </c>
      <c r="I20" s="19"/>
      <c r="J20" s="7">
        <f t="shared" si="1"/>
        <v>0</v>
      </c>
      <c r="K20" s="19" t="s">
        <v>36</v>
      </c>
      <c r="L20" s="9">
        <f t="shared" si="3"/>
        <v>0</v>
      </c>
    </row>
    <row r="21" spans="1:12" ht="36" customHeight="1" thickBot="1" x14ac:dyDescent="0.3">
      <c r="A21" s="15">
        <v>15</v>
      </c>
      <c r="B21" s="24" t="s">
        <v>13</v>
      </c>
      <c r="C21" s="25" t="s">
        <v>0</v>
      </c>
      <c r="D21" s="25">
        <v>100</v>
      </c>
      <c r="E21" s="7">
        <v>4764</v>
      </c>
      <c r="F21" s="7">
        <f t="shared" si="0"/>
        <v>476400</v>
      </c>
      <c r="G21" s="7" t="s">
        <v>36</v>
      </c>
      <c r="H21" s="9">
        <f t="shared" si="2"/>
        <v>476400</v>
      </c>
      <c r="I21" s="19"/>
      <c r="J21" s="7">
        <f t="shared" si="1"/>
        <v>0</v>
      </c>
      <c r="K21" s="7" t="s">
        <v>36</v>
      </c>
      <c r="L21" s="9">
        <f t="shared" si="3"/>
        <v>0</v>
      </c>
    </row>
    <row r="22" spans="1:12" ht="35.25" customHeight="1" thickBot="1" x14ac:dyDescent="0.3">
      <c r="A22" s="15">
        <v>16</v>
      </c>
      <c r="B22" s="24" t="s">
        <v>32</v>
      </c>
      <c r="C22" s="25" t="s">
        <v>0</v>
      </c>
      <c r="D22" s="25">
        <v>1</v>
      </c>
      <c r="E22" s="7">
        <v>88679</v>
      </c>
      <c r="F22" s="7">
        <f t="shared" si="0"/>
        <v>88679</v>
      </c>
      <c r="G22" s="20" t="s">
        <v>36</v>
      </c>
      <c r="H22" s="9">
        <f t="shared" si="2"/>
        <v>88679</v>
      </c>
      <c r="I22" s="19"/>
      <c r="J22" s="7">
        <f t="shared" si="1"/>
        <v>0</v>
      </c>
      <c r="K22" s="20" t="s">
        <v>36</v>
      </c>
      <c r="L22" s="9">
        <f t="shared" si="3"/>
        <v>0</v>
      </c>
    </row>
    <row r="23" spans="1:12" ht="55.5" customHeight="1" thickBot="1" x14ac:dyDescent="0.3">
      <c r="A23" s="4">
        <v>17</v>
      </c>
      <c r="B23" s="24" t="s">
        <v>14</v>
      </c>
      <c r="C23" s="25" t="s">
        <v>30</v>
      </c>
      <c r="D23" s="25">
        <v>5</v>
      </c>
      <c r="E23" s="7">
        <v>47227</v>
      </c>
      <c r="F23" s="7">
        <f t="shared" si="0"/>
        <v>236135</v>
      </c>
      <c r="G23" s="7">
        <f t="shared" ref="G23:G24" si="4">ROUND(F23*19%,0)</f>
        <v>44866</v>
      </c>
      <c r="H23" s="8">
        <f>F23+G23</f>
        <v>281001</v>
      </c>
      <c r="I23" s="19"/>
      <c r="J23" s="7">
        <f t="shared" si="1"/>
        <v>0</v>
      </c>
      <c r="K23" s="18">
        <f>ROUND(J23*19%,0)</f>
        <v>0</v>
      </c>
      <c r="L23" s="8">
        <f>J23+K23</f>
        <v>0</v>
      </c>
    </row>
    <row r="24" spans="1:12" ht="54" customHeight="1" thickBot="1" x14ac:dyDescent="0.3">
      <c r="A24" s="4">
        <v>18</v>
      </c>
      <c r="B24" s="24" t="s">
        <v>25</v>
      </c>
      <c r="C24" s="25" t="s">
        <v>30</v>
      </c>
      <c r="D24" s="25">
        <v>5</v>
      </c>
      <c r="E24" s="7">
        <v>6429</v>
      </c>
      <c r="F24" s="7">
        <f t="shared" si="0"/>
        <v>32145</v>
      </c>
      <c r="G24" s="7">
        <f t="shared" si="4"/>
        <v>6108</v>
      </c>
      <c r="H24" s="9">
        <f>F24+G24</f>
        <v>38253</v>
      </c>
      <c r="I24" s="19"/>
      <c r="J24" s="7">
        <f t="shared" si="1"/>
        <v>0</v>
      </c>
      <c r="K24" s="7">
        <f>ROUND(J24*19%,0)</f>
        <v>0</v>
      </c>
      <c r="L24" s="9">
        <f>J24+K24</f>
        <v>0</v>
      </c>
    </row>
    <row r="25" spans="1:12" ht="30" customHeight="1" thickBot="1" x14ac:dyDescent="0.3">
      <c r="A25" s="4">
        <v>19</v>
      </c>
      <c r="B25" s="24" t="s">
        <v>15</v>
      </c>
      <c r="C25" s="25" t="s">
        <v>0</v>
      </c>
      <c r="D25" s="25">
        <v>25</v>
      </c>
      <c r="E25" s="19">
        <v>214</v>
      </c>
      <c r="F25" s="7">
        <f t="shared" si="0"/>
        <v>5350</v>
      </c>
      <c r="G25" s="20" t="s">
        <v>36</v>
      </c>
      <c r="H25" s="30">
        <f>F25</f>
        <v>5350</v>
      </c>
      <c r="I25" s="19"/>
      <c r="J25" s="7">
        <f t="shared" si="1"/>
        <v>0</v>
      </c>
      <c r="K25" s="20" t="s">
        <v>36</v>
      </c>
      <c r="L25" s="30">
        <f>J25</f>
        <v>0</v>
      </c>
    </row>
    <row r="26" spans="1:12" ht="28.5" customHeight="1" thickBot="1" x14ac:dyDescent="0.3">
      <c r="A26" s="48" t="s">
        <v>39</v>
      </c>
      <c r="B26" s="49"/>
      <c r="C26" s="49"/>
      <c r="D26" s="49"/>
      <c r="E26" s="50"/>
      <c r="F26" s="12">
        <f>SUM(F7:F25)</f>
        <v>12734689</v>
      </c>
      <c r="G26" s="11">
        <f>SUM(G7:G25)</f>
        <v>52346</v>
      </c>
      <c r="H26" s="32">
        <f>SUM(H7:H25)</f>
        <v>12787035</v>
      </c>
      <c r="I26" s="33"/>
      <c r="J26" s="12">
        <f>SUM(J7:J25)</f>
        <v>0</v>
      </c>
      <c r="K26" s="11">
        <f>SUM(K7:K25)</f>
        <v>0</v>
      </c>
      <c r="L26" s="32">
        <f>SUM(L7:L25)</f>
        <v>0</v>
      </c>
    </row>
    <row r="30" spans="1:12" x14ac:dyDescent="0.25">
      <c r="B30" s="36" t="s">
        <v>40</v>
      </c>
      <c r="C30" s="36"/>
      <c r="D30" s="36"/>
      <c r="E30" s="37"/>
      <c r="F30" s="38"/>
      <c r="G30" s="37"/>
      <c r="H30" s="39"/>
      <c r="I30" s="36"/>
      <c r="J30" s="36"/>
      <c r="K30" s="36"/>
    </row>
    <row r="31" spans="1:12" x14ac:dyDescent="0.25">
      <c r="B31" s="36" t="s">
        <v>41</v>
      </c>
      <c r="C31" s="36"/>
      <c r="D31" s="36"/>
      <c r="E31" s="37"/>
      <c r="F31" s="38"/>
      <c r="G31" s="37"/>
      <c r="H31" s="39"/>
      <c r="I31" s="36"/>
      <c r="J31" s="36"/>
      <c r="K31" s="36"/>
    </row>
    <row r="32" spans="1:12" x14ac:dyDescent="0.25">
      <c r="B32" s="36" t="s">
        <v>42</v>
      </c>
      <c r="C32" s="36"/>
      <c r="D32" s="36"/>
      <c r="E32" s="37"/>
      <c r="F32" s="38"/>
      <c r="G32" s="37"/>
      <c r="H32" s="39"/>
      <c r="I32" s="36"/>
      <c r="J32" s="36"/>
      <c r="K32" s="36"/>
    </row>
    <row r="33" spans="2:11" x14ac:dyDescent="0.25">
      <c r="B33" s="36" t="s">
        <v>43</v>
      </c>
      <c r="C33" s="36"/>
      <c r="D33" s="36"/>
      <c r="E33" s="37"/>
      <c r="F33" s="38"/>
      <c r="G33" s="37"/>
      <c r="H33" s="39"/>
      <c r="I33" s="36"/>
      <c r="J33" s="36"/>
      <c r="K33" s="36"/>
    </row>
    <row r="34" spans="2:11" x14ac:dyDescent="0.25">
      <c r="B34" s="36" t="s">
        <v>44</v>
      </c>
      <c r="C34" s="36"/>
      <c r="D34" s="36"/>
      <c r="E34" s="37"/>
      <c r="F34" s="38"/>
      <c r="G34" s="37"/>
      <c r="H34" s="39"/>
      <c r="I34" s="36"/>
      <c r="J34" s="36"/>
      <c r="K34" s="36"/>
    </row>
    <row r="35" spans="2:11" x14ac:dyDescent="0.25">
      <c r="B35" s="36"/>
      <c r="C35" s="36"/>
      <c r="D35" s="36"/>
      <c r="E35" s="37"/>
      <c r="F35" s="38"/>
      <c r="G35" s="37"/>
      <c r="H35" s="39"/>
      <c r="I35" s="36"/>
      <c r="J35" s="36"/>
      <c r="K35" s="36"/>
    </row>
    <row r="36" spans="2:11" x14ac:dyDescent="0.25">
      <c r="B36" s="36"/>
      <c r="C36" s="36"/>
      <c r="D36" s="36"/>
      <c r="E36" s="37"/>
      <c r="F36" s="38"/>
      <c r="G36" s="37"/>
      <c r="H36" s="39"/>
      <c r="I36" s="36"/>
      <c r="J36" s="36"/>
      <c r="K36" s="36"/>
    </row>
    <row r="37" spans="2:11" x14ac:dyDescent="0.25">
      <c r="B37" s="36" t="s">
        <v>46</v>
      </c>
      <c r="C37" s="36"/>
      <c r="D37" s="36"/>
      <c r="E37" s="36"/>
      <c r="F37" s="36"/>
      <c r="G37" s="36"/>
      <c r="H37" s="36"/>
      <c r="I37" s="36"/>
      <c r="J37" s="36"/>
      <c r="K37" s="36"/>
    </row>
    <row r="38" spans="2:11" x14ac:dyDescent="0.25">
      <c r="B38" s="36" t="s">
        <v>47</v>
      </c>
      <c r="C38" s="36"/>
      <c r="D38" s="36"/>
      <c r="E38" s="36"/>
      <c r="F38" s="36"/>
      <c r="G38" s="36"/>
      <c r="H38" s="36"/>
      <c r="I38" s="36"/>
      <c r="J38" s="36"/>
      <c r="K38" s="36"/>
    </row>
    <row r="39" spans="2:11" x14ac:dyDescent="0.25">
      <c r="B39" s="36"/>
      <c r="C39" s="36"/>
      <c r="D39" s="36"/>
      <c r="E39" s="36"/>
      <c r="F39" s="36"/>
      <c r="G39" s="36"/>
      <c r="H39" s="36"/>
      <c r="I39" s="36"/>
      <c r="J39" s="36"/>
      <c r="K39" s="36"/>
    </row>
    <row r="40" spans="2:11" x14ac:dyDescent="0.25">
      <c r="B40" s="43"/>
      <c r="C40" s="43"/>
      <c r="D40" s="43"/>
      <c r="E40" s="43"/>
      <c r="F40" s="43"/>
      <c r="G40" s="43"/>
      <c r="H40" s="43"/>
      <c r="I40" s="43"/>
      <c r="J40" s="43"/>
      <c r="K40" s="43"/>
    </row>
    <row r="41" spans="2:11" x14ac:dyDescent="0.25">
      <c r="B41" s="36" t="s">
        <v>48</v>
      </c>
      <c r="C41" s="36"/>
      <c r="D41" s="36"/>
      <c r="E41" s="36"/>
      <c r="F41" s="36"/>
      <c r="G41" s="36"/>
      <c r="H41" s="36"/>
      <c r="I41" s="36"/>
      <c r="J41" s="36"/>
      <c r="K41" s="36"/>
    </row>
    <row r="42" spans="2:11" x14ac:dyDescent="0.25">
      <c r="B42" s="43" t="s">
        <v>49</v>
      </c>
      <c r="C42" s="43"/>
      <c r="D42" s="43"/>
      <c r="E42" s="43"/>
      <c r="F42" s="43"/>
      <c r="G42" s="43"/>
      <c r="H42" s="43"/>
      <c r="I42" s="43"/>
      <c r="J42" s="43"/>
      <c r="K42" s="43"/>
    </row>
  </sheetData>
  <autoFilter ref="A6:L26" xr:uid="{00000000-0009-0000-0000-000000000000}"/>
  <mergeCells count="8">
    <mergeCell ref="B42:K42"/>
    <mergeCell ref="A2:L2"/>
    <mergeCell ref="E5:H5"/>
    <mergeCell ref="I5:L5"/>
    <mergeCell ref="A26:E26"/>
    <mergeCell ref="B40:K40"/>
    <mergeCell ref="A3:L3"/>
    <mergeCell ref="A4:L4"/>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PROPUESTA ECONOMICA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Silvia Karina Martínez</dc:creator>
  <cp:lastModifiedBy>Diego Gilberto Calixto Guauque</cp:lastModifiedBy>
  <dcterms:created xsi:type="dcterms:W3CDTF">2018-07-03T16:23:13Z</dcterms:created>
  <dcterms:modified xsi:type="dcterms:W3CDTF">2020-11-24T20:27:30Z</dcterms:modified>
</cp:coreProperties>
</file>