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rporacioncvs-my.sharepoint.com/personal/dory_jimenez_cvs_gov_co/Documents/Documentos/DORY JIMÉNEZ/2026/CONV PS/DOCUMENTOS PREVIOS/DEFINITIVOS/"/>
    </mc:Choice>
  </mc:AlternateContent>
  <xr:revisionPtr revIDLastSave="2" documentId="8_{CC735937-F77C-4D6A-99FC-2845984E0213}" xr6:coauthVersionLast="47" xr6:coauthVersionMax="47" xr10:uidLastSave="{DE5BCD67-3D69-4F4B-95BB-85B120E8EED9}"/>
  <bookViews>
    <workbookView xWindow="-120" yWindow="-120" windowWidth="29040" windowHeight="15720" xr2:uid="{00000000-000D-0000-FFFF-FFFF00000000}"/>
  </bookViews>
  <sheets>
    <sheet name="Ppto PS y NV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9" i="4" l="1"/>
  <c r="E54" i="4"/>
  <c r="D41" i="4"/>
  <c r="E46" i="4"/>
  <c r="E47" i="4" l="1"/>
  <c r="E32" i="4" l="1"/>
  <c r="E45" i="4" l="1"/>
  <c r="E51" i="4"/>
  <c r="E50" i="4"/>
  <c r="E49" i="4"/>
  <c r="E48" i="4"/>
  <c r="E44" i="4"/>
  <c r="E43" i="4"/>
  <c r="E41" i="4"/>
  <c r="E40" i="4"/>
  <c r="E38" i="4"/>
  <c r="E37" i="4"/>
  <c r="E36" i="4"/>
  <c r="E35" i="4"/>
  <c r="E34" i="4"/>
  <c r="E33" i="4"/>
  <c r="E31" i="4"/>
  <c r="E30" i="4"/>
  <c r="E28" i="4"/>
  <c r="E27" i="4"/>
  <c r="E23" i="4"/>
  <c r="E22" i="4"/>
  <c r="E21" i="4"/>
  <c r="E20" i="4"/>
  <c r="E19" i="4"/>
  <c r="E18" i="4"/>
  <c r="E17" i="4"/>
  <c r="E15" i="4"/>
  <c r="E14" i="4"/>
  <c r="E13" i="4"/>
  <c r="E12" i="4"/>
  <c r="E11" i="4"/>
  <c r="E10" i="4"/>
  <c r="E9" i="4"/>
  <c r="E8" i="4"/>
  <c r="E7" i="4"/>
  <c r="E6" i="4"/>
  <c r="E29" i="4" l="1"/>
  <c r="E42" i="4"/>
  <c r="E39" i="4"/>
  <c r="E4" i="4"/>
  <c r="E26" i="4"/>
  <c r="E25" i="4" l="1"/>
  <c r="E24" i="4" s="1"/>
  <c r="E52" i="4" l="1"/>
  <c r="E53" i="4" l="1"/>
  <c r="E55" i="4" s="1"/>
</calcChain>
</file>

<file path=xl/sharedStrings.xml><?xml version="1.0" encoding="utf-8"?>
<sst xmlns="http://schemas.openxmlformats.org/spreadsheetml/2006/main" count="98" uniqueCount="63">
  <si>
    <t>GASTOS OPERATIVOS</t>
  </si>
  <si>
    <t>Transporte de materiales, equipos y herramientas para el desarrollo de jornadas y actividades</t>
  </si>
  <si>
    <t xml:space="preserve">MATERIALES E INSUMOS </t>
  </si>
  <si>
    <t>APOYO LOGISTICO A TALLERES Y EVENTOS</t>
  </si>
  <si>
    <t xml:space="preserve">SERVICIOS </t>
  </si>
  <si>
    <t>ITEM</t>
  </si>
  <si>
    <t>UND</t>
  </si>
  <si>
    <t>CANT</t>
  </si>
  <si>
    <t>VALOR UNITARIO</t>
  </si>
  <si>
    <t>VALOR TOTAL</t>
  </si>
  <si>
    <t>Mes</t>
  </si>
  <si>
    <t>GI</t>
  </si>
  <si>
    <t xml:space="preserve">SUBTOTAL </t>
  </si>
  <si>
    <t>GASTOS ADMINISTRATIVOS Y FINANCIEROS</t>
  </si>
  <si>
    <t xml:space="preserve">VALOR TOTAL </t>
  </si>
  <si>
    <t>Evento</t>
  </si>
  <si>
    <t>Jornada</t>
  </si>
  <si>
    <t>Gl</t>
  </si>
  <si>
    <t>Materiales para programas de reconocimiento ambiental (estatuillas,certificaciones)</t>
  </si>
  <si>
    <t>PERSONAL DE APOYO PROYECTO PRODUCCIÓN SOSTENIBLE Y NEGOCIOS VERDES</t>
  </si>
  <si>
    <t xml:space="preserve">PERSONAL </t>
  </si>
  <si>
    <t>PERSONAL DE APOYO PARA FORTALECIMIENTO DE ORGANIZACIONES DE ZONAS COSTERAS</t>
  </si>
  <si>
    <t>Administrador de Empresas o afines con experiencia de 36 meses o más en apoyo a proyectos productivos comunitarios y/o fortalecimiento a organizaciones comunitarias</t>
  </si>
  <si>
    <t xml:space="preserve">Ingeniero Ambiental o Ingeniero Sanitario y Ambiental o afines con posgrado en la modalidad de especialización y experiencia de 36 meses o más en proyectos productivos sostenibles y/o asesoria ambiental a sectores productivos </t>
  </si>
  <si>
    <t>Ingeniero Ambiental o Sanitario y Ambiental o afines con experiencia de 36 meses o más en producción sostenible y/o economía circular</t>
  </si>
  <si>
    <t>Ingeniero Sanitario o Sanitario y Ambiental o afines con experiencia de 36 meses o más en gestión integral de residuos sólidos y/o aprovechamiento de residuos</t>
  </si>
  <si>
    <t>Administrador de Empresas o afines con experiencia de 36 meses o más en fortalecimiento empresarial y asesoría a emprendimientos y negocios verdes</t>
  </si>
  <si>
    <t xml:space="preserve">Biólogo o afines con experiencia de 36 meses o más en proyectos de uso sostenible de la biodiversidad y manejo de recursos naturales </t>
  </si>
  <si>
    <t>Técnico en Gestión Ambiental o Gestión de los Recursos Naturales o afines, con experiencia de 12 meses o más en producción sostenible</t>
  </si>
  <si>
    <t>Ingeniero Sanitario, Ambiental o afines con  experiencia de 36 meses o más en producción sostenible y/o aprovechamiento de recursos naturales</t>
  </si>
  <si>
    <t>Técnico en apicultura con experiencia de 36 meses o más en proyectos apicolas</t>
  </si>
  <si>
    <t>Técnico en Gestión Ambiental o afines, con experiencia de 12 meses o más en proyectos de uso sostenible de la biodiversidad</t>
  </si>
  <si>
    <t xml:space="preserve">Auxiliar técnico con experiencia de 12 meses o más en gestión documental y servicios ofimáticos </t>
  </si>
  <si>
    <t xml:space="preserve">Auxiliar administrativo con experiencia de 12 meses o más en procesos contables y financieros. </t>
  </si>
  <si>
    <t xml:space="preserve">Material para promoción de emprendimientos y negocios verdes (cartillas, termos, agendas) </t>
  </si>
  <si>
    <t xml:space="preserve">Materiales e insumos para implementación de estrategia de economía circular (Parque infantil en madera plástica) </t>
  </si>
  <si>
    <t>Videoclip del proyecto</t>
  </si>
  <si>
    <t>Ingeniero Industrial o afines con experiencia de 36 meses o más en asesorías a empresas del sector agroindustrial</t>
  </si>
  <si>
    <t>Abogado con experiencia de 12 meses o más en asesorías a empresas y organizaciones en legalidad ambiental</t>
  </si>
  <si>
    <t>Contador público o afines con experiencia de 12 meses o más en fortalecimiento empresarial</t>
  </si>
  <si>
    <t>Agrónomo o afines con experiencia de 36 meses o más en asesoría y acompañamiento a proyectos productivos del sector agropecuario</t>
  </si>
  <si>
    <t>Papelería, materiales e insumos de oficina (papel, tintas, baterías para cámara, GPS, impresión, diagramación, edición y empaste de informes)</t>
  </si>
  <si>
    <t xml:space="preserve">Materiales y elementos para jornada posconsumo (cajas, cintas, marcadores, pendones) </t>
  </si>
  <si>
    <t xml:space="preserve">Apoyo logistico para jornadas y talleres (alquiler de videobeam, telón, sillas, mesas y otros) </t>
  </si>
  <si>
    <t>Organización y realización Jornadas de fortalecimiento a Negocios y emprendimientos Verdes (incluye: Refrigerios, almuerzos, estación de agua, café, agendas, lapiceros, papelería, entre otros)</t>
  </si>
  <si>
    <t xml:space="preserve">Materiales e insumos para implementación de proyecto productivo con comunidades costeras </t>
  </si>
  <si>
    <t>Materiales e insumos para apoyo a sectores productivos priorizados (plántulas, abono orgánico, semillas, puntos ecológicos)</t>
  </si>
  <si>
    <t>Operación de plataformas Aval de Confianza, Lideram, ACU y Geovisor Negocios Verdes</t>
  </si>
  <si>
    <t>Refrigerios e hidratación para talleres y jomadas (Talleres con sectores productivos: 200; talleres con planta de beneficio: 60; jornadas de capacitación comunidades costeras: 300; mesas de trabajo y comités Plan Departamental de Negocios Verdes: 120, Jomada Posconsumo: 250, talleres Economía Circular: 100)</t>
  </si>
  <si>
    <t>Transporte terrestre de personal de apoyo (2 vehículo oficial)</t>
  </si>
  <si>
    <t>Servicio técnico para la puesta en marcha de una Biofabrica para la producción sostenible en el sector agrícola (incluye asesoría técnica, materiales e insumos para elaboración de biopreparados)</t>
  </si>
  <si>
    <t>Servicio técnico para medición y análisis de indicadores de impacto y reverificación de 60 negocios (cálculo de emisiones de GEI, criterios enfoque Soluciones Basadas en la Naturaleza)</t>
  </si>
  <si>
    <t>Ingeniero Agrícola o Agrónomo con experiencia de 12 meses o más en proyectos productivos sostenibles en el sector agrícola</t>
  </si>
  <si>
    <t xml:space="preserve">Apoyo logístico para la participación de Negocios Verdes en tres (3) eventos locales, regionales y/o nacionales </t>
  </si>
  <si>
    <t>Materiales para piloto de aprovechamiento de residuos en planta de beneficio del sector pecuario</t>
  </si>
  <si>
    <t>Fomento y fortalecimiento del aprovechamiento y valorización de envases en el marco de la estrategia nacional de Economía Circular (incluye asesorias y talleres a recicladores de oficio, mobiliario en madera plástica y contenedores para el acopio de envases)</t>
  </si>
  <si>
    <t>Organización y realización de Seminario en Producción sostenible, (incluye: Refrigerios y almuerzos, estación de agua y café, agendas, lapiceros, escarapelas, promoción y divulgación, entre otros)</t>
  </si>
  <si>
    <t>Organización y realización de Feria Negocios Verdes Córdoba 2025 y Rueda de Negocios y relacionamiento de Negocios Verdes (Incluye: Alimentación, hospedaje, apoyo traslado empresarios, refrigerios, hidratación, tarima, sonido, camisetas, promoción y difusión, alquiler de pantallas, bolsas ecológicas, alquiler de salón para rueda de negocios, entre otros)</t>
  </si>
  <si>
    <t>Organización y realización de Encuentro Regional en Economía Circular (incluye: refrigerios, estación de agua y café, escarapelas, agendas, lapiceros, almuerzos conferencistas, , promoción y difusión, entre otros)</t>
  </si>
  <si>
    <t>Gastos bancarios, tributarios, trámites y demás gastos en que se incurra en la ejecución del convenio</t>
  </si>
  <si>
    <t>PLAN OPERATIVO CONVENIO FORTALECIMIENTO AMBIENTAL DE SECTORES PRODUCTIVOS Y NEGOCIOS VERDES 2026</t>
  </si>
  <si>
    <r>
      <rPr>
        <b/>
        <sz val="10"/>
        <color theme="1"/>
        <rFont val="Arial Narrow"/>
        <family val="2"/>
      </rPr>
      <t>TRANSPORTE</t>
    </r>
    <r>
      <rPr>
        <sz val="10"/>
        <color theme="1"/>
        <rFont val="Arial Narrow"/>
        <family val="2"/>
      </rPr>
      <t xml:space="preserve"> </t>
    </r>
  </si>
  <si>
    <t>Servicio técnico para diseño y difusión de material digital promocional de negocios verdes y producción sostenible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</si>
</sst>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[$$-240A]\ * #,##0_-;\-[$$-240A]\ * #,##0_-;_-[$$-240A]\ * &quot;-&quot;??_-;_-@_-"/>
    <numFmt numFmtId="165" formatCode="_-&quot;$&quot;\ * #,##0_-;\-&quot;$&quot;\ * #,##0_-;_-&quot;$&quot;\ * &quot;-&quot;??_-;_-@_-"/>
    <numFmt numFmtId="167" formatCode="&quot;$&quot;\ #,##0.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</cellStyleXfs>
  <cellXfs count="53">
    <xf numFmtId="0" fontId="0" fillId="0" borderId="0" xfId="0"/>
    <xf numFmtId="167" fontId="0" fillId="0" borderId="0" xfId="0" applyNumberFormat="1"/>
    <xf numFmtId="165" fontId="0" fillId="0" borderId="0" xfId="0" applyNumberFormat="1"/>
    <xf numFmtId="10" fontId="0" fillId="0" borderId="0" xfId="0" applyNumberFormat="1"/>
    <xf numFmtId="0" fontId="2" fillId="0" borderId="0" xfId="0" applyFont="1"/>
    <xf numFmtId="0" fontId="3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43" fontId="3" fillId="0" borderId="2" xfId="1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43" fontId="3" fillId="0" borderId="1" xfId="1" applyFont="1" applyBorder="1" applyAlignment="1">
      <alignment horizontal="center" wrapText="1"/>
    </xf>
    <xf numFmtId="164" fontId="3" fillId="0" borderId="1" xfId="0" applyNumberFormat="1" applyFont="1" applyBorder="1" applyAlignment="1">
      <alignment wrapText="1"/>
    </xf>
    <xf numFmtId="49" fontId="3" fillId="0" borderId="6" xfId="0" applyNumberFormat="1" applyFont="1" applyBorder="1" applyAlignment="1">
      <alignment horizontal="center" wrapText="1" readingOrder="1"/>
    </xf>
    <xf numFmtId="0" fontId="2" fillId="0" borderId="1" xfId="0" applyFont="1" applyBorder="1" applyAlignment="1">
      <alignment wrapText="1"/>
    </xf>
    <xf numFmtId="43" fontId="2" fillId="0" borderId="1" xfId="1" applyFont="1" applyBorder="1" applyAlignment="1">
      <alignment horizontal="center" wrapText="1"/>
    </xf>
    <xf numFmtId="164" fontId="2" fillId="0" borderId="1" xfId="0" applyNumberFormat="1" applyFont="1" applyBorder="1" applyAlignment="1">
      <alignment wrapText="1"/>
    </xf>
    <xf numFmtId="49" fontId="2" fillId="0" borderId="6" xfId="0" applyNumberFormat="1" applyFont="1" applyBorder="1" applyAlignment="1">
      <alignment horizontal="justify" wrapText="1" readingOrder="1"/>
    </xf>
    <xf numFmtId="0" fontId="2" fillId="0" borderId="1" xfId="0" applyFont="1" applyBorder="1" applyAlignment="1">
      <alignment horizontal="center" vertical="center" wrapText="1"/>
    </xf>
    <xf numFmtId="43" fontId="2" fillId="0" borderId="1" xfId="1" applyFont="1" applyBorder="1" applyAlignment="1">
      <alignment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justify" wrapText="1"/>
    </xf>
    <xf numFmtId="43" fontId="2" fillId="0" borderId="1" xfId="1" applyFont="1" applyFill="1" applyBorder="1" applyAlignment="1">
      <alignment vertical="center" wrapText="1"/>
    </xf>
    <xf numFmtId="0" fontId="3" fillId="0" borderId="6" xfId="0" applyFont="1" applyBorder="1" applyAlignment="1">
      <alignment horizontal="center" wrapText="1"/>
    </xf>
    <xf numFmtId="43" fontId="2" fillId="0" borderId="1" xfId="1" applyFont="1" applyFill="1" applyBorder="1" applyAlignment="1">
      <alignment wrapText="1"/>
    </xf>
    <xf numFmtId="0" fontId="2" fillId="0" borderId="6" xfId="0" applyFont="1" applyBorder="1" applyAlignment="1">
      <alignment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164" fontId="2" fillId="0" borderId="1" xfId="0" applyNumberFormat="1" applyFont="1" applyBorder="1" applyAlignment="1">
      <alignment horizontal="center" wrapText="1"/>
    </xf>
    <xf numFmtId="165" fontId="3" fillId="0" borderId="11" xfId="2" applyNumberFormat="1" applyFont="1" applyFill="1" applyBorder="1" applyAlignment="1">
      <alignment horizontal="center" wrapText="1"/>
    </xf>
    <xf numFmtId="0" fontId="3" fillId="0" borderId="6" xfId="0" applyFont="1" applyBorder="1" applyAlignment="1">
      <alignment horizontal="left" wrapText="1"/>
    </xf>
    <xf numFmtId="165" fontId="3" fillId="0" borderId="11" xfId="2" applyNumberFormat="1" applyFont="1" applyBorder="1" applyAlignment="1">
      <alignment horizontal="center" wrapText="1"/>
    </xf>
    <xf numFmtId="0" fontId="2" fillId="0" borderId="6" xfId="0" applyFont="1" applyBorder="1" applyAlignment="1">
      <alignment horizontal="left" wrapText="1"/>
    </xf>
    <xf numFmtId="0" fontId="3" fillId="0" borderId="7" xfId="0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0" fontId="2" fillId="0" borderId="8" xfId="0" applyFont="1" applyBorder="1" applyAlignment="1">
      <alignment wrapText="1"/>
    </xf>
    <xf numFmtId="164" fontId="2" fillId="0" borderId="8" xfId="0" applyNumberFormat="1" applyFont="1" applyBorder="1" applyAlignment="1">
      <alignment horizontal="center" wrapText="1"/>
    </xf>
    <xf numFmtId="165" fontId="3" fillId="0" borderId="12" xfId="2" applyNumberFormat="1" applyFont="1" applyBorder="1" applyAlignment="1">
      <alignment horizontal="center" wrapText="1"/>
    </xf>
    <xf numFmtId="167" fontId="2" fillId="0" borderId="0" xfId="0" applyNumberFormat="1" applyFont="1"/>
    <xf numFmtId="165" fontId="2" fillId="0" borderId="0" xfId="0" applyNumberFormat="1" applyFont="1"/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65" fontId="3" fillId="0" borderId="10" xfId="2" applyNumberFormat="1" applyFont="1" applyBorder="1" applyAlignment="1">
      <alignment horizontal="center" vertical="center" wrapText="1"/>
    </xf>
    <xf numFmtId="165" fontId="3" fillId="0" borderId="11" xfId="2" applyNumberFormat="1" applyFont="1" applyBorder="1" applyAlignment="1">
      <alignment wrapText="1"/>
    </xf>
    <xf numFmtId="165" fontId="2" fillId="0" borderId="11" xfId="2" applyNumberFormat="1" applyFont="1" applyBorder="1" applyAlignment="1">
      <alignment horizontal="center" vertical="center" wrapText="1"/>
    </xf>
    <xf numFmtId="165" fontId="2" fillId="0" borderId="11" xfId="2" applyNumberFormat="1" applyFont="1" applyFill="1" applyBorder="1" applyAlignment="1">
      <alignment horizontal="center" vertical="center" wrapText="1"/>
    </xf>
    <xf numFmtId="165" fontId="3" fillId="0" borderId="11" xfId="2" applyNumberFormat="1" applyFont="1" applyFill="1" applyBorder="1" applyAlignment="1">
      <alignment wrapText="1"/>
    </xf>
    <xf numFmtId="165" fontId="2" fillId="0" borderId="11" xfId="2" applyNumberFormat="1" applyFont="1" applyFill="1" applyBorder="1" applyAlignment="1">
      <alignment wrapText="1"/>
    </xf>
    <xf numFmtId="165" fontId="2" fillId="0" borderId="11" xfId="2" applyNumberFormat="1" applyFont="1" applyFill="1" applyBorder="1" applyAlignment="1">
      <alignment vertical="center" wrapText="1"/>
    </xf>
    <xf numFmtId="165" fontId="2" fillId="0" borderId="11" xfId="2" applyNumberFormat="1" applyFont="1" applyFill="1" applyBorder="1" applyAlignment="1">
      <alignment horizontal="center" wrapText="1"/>
    </xf>
    <xf numFmtId="165" fontId="2" fillId="0" borderId="11" xfId="2" applyNumberFormat="1" applyFont="1" applyBorder="1" applyAlignment="1">
      <alignment horizontal="center" wrapText="1"/>
    </xf>
  </cellXfs>
  <cellStyles count="4">
    <cellStyle name="Millares" xfId="1" builtinId="3"/>
    <cellStyle name="Moneda" xfId="2" builtinId="4"/>
    <cellStyle name="Normal" xfId="0" builtinId="0"/>
    <cellStyle name="Normal 2" xfId="3" xr:uid="{9091D58C-CF55-4944-970E-2CD7FB99BEA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18829C-521E-407B-A790-9F8F3B343156}">
  <dimension ref="A1:M65"/>
  <sheetViews>
    <sheetView tabSelected="1" topLeftCell="A41" workbookViewId="0">
      <selection activeCell="J10" sqref="J10"/>
    </sheetView>
  </sheetViews>
  <sheetFormatPr baseColWidth="10" defaultRowHeight="15" x14ac:dyDescent="0.25"/>
  <cols>
    <col min="1" max="1" width="50.5703125" customWidth="1"/>
    <col min="4" max="4" width="14.5703125" customWidth="1"/>
    <col min="5" max="5" width="17" customWidth="1"/>
    <col min="7" max="7" width="14" bestFit="1" customWidth="1"/>
    <col min="9" max="11" width="14" bestFit="1" customWidth="1"/>
    <col min="13" max="13" width="16.85546875" bestFit="1" customWidth="1"/>
  </cols>
  <sheetData>
    <row r="1" spans="1:10" ht="15.75" thickBot="1" x14ac:dyDescent="0.3">
      <c r="A1" s="4"/>
      <c r="B1" s="4"/>
      <c r="C1" s="4"/>
      <c r="D1" s="4"/>
      <c r="E1" s="4"/>
    </row>
    <row r="2" spans="1:10" ht="15.75" thickBot="1" x14ac:dyDescent="0.3">
      <c r="A2" s="41" t="s">
        <v>60</v>
      </c>
      <c r="B2" s="42"/>
      <c r="C2" s="42"/>
      <c r="D2" s="42"/>
      <c r="E2" s="43"/>
    </row>
    <row r="3" spans="1:10" ht="25.5" x14ac:dyDescent="0.25">
      <c r="A3" s="5" t="s">
        <v>5</v>
      </c>
      <c r="B3" s="6" t="s">
        <v>6</v>
      </c>
      <c r="C3" s="7" t="s">
        <v>7</v>
      </c>
      <c r="D3" s="8" t="s">
        <v>8</v>
      </c>
      <c r="E3" s="44" t="s">
        <v>9</v>
      </c>
      <c r="J3" s="2"/>
    </row>
    <row r="4" spans="1:10" x14ac:dyDescent="0.25">
      <c r="A4" s="9" t="s">
        <v>20</v>
      </c>
      <c r="B4" s="10"/>
      <c r="C4" s="11"/>
      <c r="D4" s="12"/>
      <c r="E4" s="45">
        <f>SUM(E6:E23)</f>
        <v>347400000</v>
      </c>
    </row>
    <row r="5" spans="1:10" ht="26.25" x14ac:dyDescent="0.25">
      <c r="A5" s="13" t="s">
        <v>19</v>
      </c>
      <c r="B5" s="14"/>
      <c r="C5" s="15"/>
      <c r="D5" s="16"/>
      <c r="E5" s="45"/>
    </row>
    <row r="6" spans="1:10" ht="51.75" x14ac:dyDescent="0.25">
      <c r="A6" s="17" t="s">
        <v>23</v>
      </c>
      <c r="B6" s="18" t="s">
        <v>10</v>
      </c>
      <c r="C6" s="19">
        <v>9</v>
      </c>
      <c r="D6" s="20">
        <v>3500000</v>
      </c>
      <c r="E6" s="46">
        <f>+C6*D6</f>
        <v>31500000</v>
      </c>
    </row>
    <row r="7" spans="1:10" ht="26.25" x14ac:dyDescent="0.25">
      <c r="A7" s="21" t="s">
        <v>52</v>
      </c>
      <c r="B7" s="18" t="s">
        <v>10</v>
      </c>
      <c r="C7" s="22">
        <v>9</v>
      </c>
      <c r="D7" s="20">
        <v>2500000</v>
      </c>
      <c r="E7" s="46">
        <f t="shared" ref="E7:E20" si="0">+C7*D7</f>
        <v>22500000</v>
      </c>
    </row>
    <row r="8" spans="1:10" ht="26.25" x14ac:dyDescent="0.25">
      <c r="A8" s="21" t="s">
        <v>24</v>
      </c>
      <c r="B8" s="18" t="s">
        <v>10</v>
      </c>
      <c r="C8" s="19">
        <v>9</v>
      </c>
      <c r="D8" s="20">
        <v>3100000</v>
      </c>
      <c r="E8" s="46">
        <f t="shared" si="0"/>
        <v>27900000</v>
      </c>
    </row>
    <row r="9" spans="1:10" ht="39" x14ac:dyDescent="0.25">
      <c r="A9" s="21" t="s">
        <v>25</v>
      </c>
      <c r="B9" s="18" t="s">
        <v>10</v>
      </c>
      <c r="C9" s="19">
        <v>9</v>
      </c>
      <c r="D9" s="20">
        <v>3100000</v>
      </c>
      <c r="E9" s="46">
        <f t="shared" si="0"/>
        <v>27900000</v>
      </c>
    </row>
    <row r="10" spans="1:10" ht="39" x14ac:dyDescent="0.25">
      <c r="A10" s="21" t="s">
        <v>26</v>
      </c>
      <c r="B10" s="18" t="s">
        <v>10</v>
      </c>
      <c r="C10" s="19">
        <v>9</v>
      </c>
      <c r="D10" s="20">
        <v>3100000</v>
      </c>
      <c r="E10" s="46">
        <f t="shared" si="0"/>
        <v>27900000</v>
      </c>
    </row>
    <row r="11" spans="1:10" ht="26.25" x14ac:dyDescent="0.25">
      <c r="A11" s="21" t="s">
        <v>27</v>
      </c>
      <c r="B11" s="18" t="s">
        <v>10</v>
      </c>
      <c r="C11" s="19">
        <v>9</v>
      </c>
      <c r="D11" s="20">
        <v>3100000</v>
      </c>
      <c r="E11" s="46">
        <f>+C11*D11</f>
        <v>27900000</v>
      </c>
    </row>
    <row r="12" spans="1:10" ht="26.25" x14ac:dyDescent="0.25">
      <c r="A12" s="21" t="s">
        <v>37</v>
      </c>
      <c r="B12" s="18" t="s">
        <v>10</v>
      </c>
      <c r="C12" s="19">
        <v>6</v>
      </c>
      <c r="D12" s="20">
        <v>3100000</v>
      </c>
      <c r="E12" s="46">
        <f t="shared" si="0"/>
        <v>18600000</v>
      </c>
    </row>
    <row r="13" spans="1:10" ht="26.25" x14ac:dyDescent="0.25">
      <c r="A13" s="21" t="s">
        <v>38</v>
      </c>
      <c r="B13" s="18" t="s">
        <v>10</v>
      </c>
      <c r="C13" s="19">
        <v>6</v>
      </c>
      <c r="D13" s="20">
        <v>2500000</v>
      </c>
      <c r="E13" s="46">
        <f>+C13*D13</f>
        <v>15000000</v>
      </c>
    </row>
    <row r="14" spans="1:10" ht="26.25" x14ac:dyDescent="0.25">
      <c r="A14" s="21" t="s">
        <v>39</v>
      </c>
      <c r="B14" s="18" t="s">
        <v>10</v>
      </c>
      <c r="C14" s="19">
        <v>6</v>
      </c>
      <c r="D14" s="20">
        <v>2500000</v>
      </c>
      <c r="E14" s="46">
        <f>+C14*D14</f>
        <v>15000000</v>
      </c>
    </row>
    <row r="15" spans="1:10" ht="26.25" x14ac:dyDescent="0.25">
      <c r="A15" s="21" t="s">
        <v>28</v>
      </c>
      <c r="B15" s="18" t="s">
        <v>10</v>
      </c>
      <c r="C15" s="19">
        <v>6</v>
      </c>
      <c r="D15" s="20">
        <v>2000000</v>
      </c>
      <c r="E15" s="46">
        <f>+C15*D15</f>
        <v>12000000</v>
      </c>
    </row>
    <row r="16" spans="1:10" ht="26.25" x14ac:dyDescent="0.25">
      <c r="A16" s="13" t="s">
        <v>21</v>
      </c>
      <c r="B16" s="18"/>
      <c r="C16" s="19"/>
      <c r="D16" s="20"/>
      <c r="E16" s="46"/>
    </row>
    <row r="17" spans="1:5" ht="39" x14ac:dyDescent="0.25">
      <c r="A17" s="21" t="s">
        <v>29</v>
      </c>
      <c r="B17" s="18" t="s">
        <v>10</v>
      </c>
      <c r="C17" s="22">
        <v>6</v>
      </c>
      <c r="D17" s="20">
        <v>3100000</v>
      </c>
      <c r="E17" s="46">
        <f t="shared" si="0"/>
        <v>18600000</v>
      </c>
    </row>
    <row r="18" spans="1:5" ht="39" x14ac:dyDescent="0.25">
      <c r="A18" s="21" t="s">
        <v>22</v>
      </c>
      <c r="B18" s="18" t="s">
        <v>10</v>
      </c>
      <c r="C18" s="22">
        <v>6</v>
      </c>
      <c r="D18" s="20">
        <v>3100000</v>
      </c>
      <c r="E18" s="46">
        <f t="shared" si="0"/>
        <v>18600000</v>
      </c>
    </row>
    <row r="19" spans="1:5" ht="26.25" x14ac:dyDescent="0.25">
      <c r="A19" s="21" t="s">
        <v>40</v>
      </c>
      <c r="B19" s="18" t="s">
        <v>10</v>
      </c>
      <c r="C19" s="22">
        <v>6</v>
      </c>
      <c r="D19" s="20">
        <v>3100000</v>
      </c>
      <c r="E19" s="46">
        <f t="shared" si="0"/>
        <v>18600000</v>
      </c>
    </row>
    <row r="20" spans="1:5" ht="26.25" x14ac:dyDescent="0.25">
      <c r="A20" s="21" t="s">
        <v>30</v>
      </c>
      <c r="B20" s="18" t="s">
        <v>10</v>
      </c>
      <c r="C20" s="22">
        <v>6</v>
      </c>
      <c r="D20" s="20">
        <v>2500000</v>
      </c>
      <c r="E20" s="47">
        <f t="shared" si="0"/>
        <v>15000000</v>
      </c>
    </row>
    <row r="21" spans="1:5" ht="26.25" x14ac:dyDescent="0.25">
      <c r="A21" s="21" t="s">
        <v>31</v>
      </c>
      <c r="B21" s="18" t="s">
        <v>10</v>
      </c>
      <c r="C21" s="22">
        <v>9</v>
      </c>
      <c r="D21" s="20">
        <v>2000000</v>
      </c>
      <c r="E21" s="47">
        <f>+C21*D21</f>
        <v>18000000</v>
      </c>
    </row>
    <row r="22" spans="1:5" ht="26.25" x14ac:dyDescent="0.25">
      <c r="A22" s="21" t="s">
        <v>33</v>
      </c>
      <c r="B22" s="18" t="s">
        <v>10</v>
      </c>
      <c r="C22" s="22">
        <v>9</v>
      </c>
      <c r="D22" s="20">
        <v>1800000</v>
      </c>
      <c r="E22" s="47">
        <f>+C22*D22</f>
        <v>16200000</v>
      </c>
    </row>
    <row r="23" spans="1:5" ht="26.25" x14ac:dyDescent="0.25">
      <c r="A23" s="21" t="s">
        <v>32</v>
      </c>
      <c r="B23" s="18" t="s">
        <v>10</v>
      </c>
      <c r="C23" s="22">
        <v>9</v>
      </c>
      <c r="D23" s="20">
        <v>1800000</v>
      </c>
      <c r="E23" s="47">
        <f>+C23*D23</f>
        <v>16200000</v>
      </c>
    </row>
    <row r="24" spans="1:5" x14ac:dyDescent="0.25">
      <c r="A24" s="23" t="s">
        <v>0</v>
      </c>
      <c r="B24" s="14"/>
      <c r="C24" s="24"/>
      <c r="D24" s="16"/>
      <c r="E24" s="48">
        <f>SUM(E25,E29,E39)</f>
        <v>305950257</v>
      </c>
    </row>
    <row r="25" spans="1:5" x14ac:dyDescent="0.25">
      <c r="A25" s="25" t="s">
        <v>61</v>
      </c>
      <c r="B25" s="14"/>
      <c r="C25" s="24"/>
      <c r="D25" s="16"/>
      <c r="E25" s="48">
        <f>SUM(E26:E28)</f>
        <v>186400000</v>
      </c>
    </row>
    <row r="26" spans="1:5" x14ac:dyDescent="0.25">
      <c r="A26" s="21" t="s">
        <v>49</v>
      </c>
      <c r="B26" s="26" t="s">
        <v>17</v>
      </c>
      <c r="C26" s="14">
        <v>8</v>
      </c>
      <c r="D26" s="16">
        <v>18050000</v>
      </c>
      <c r="E26" s="49">
        <f>+C26*D26</f>
        <v>144400000</v>
      </c>
    </row>
    <row r="27" spans="1:5" ht="35.25" customHeight="1" x14ac:dyDescent="0.25">
      <c r="A27" s="25" t="s">
        <v>53</v>
      </c>
      <c r="B27" s="18" t="s">
        <v>11</v>
      </c>
      <c r="C27" s="14">
        <v>1</v>
      </c>
      <c r="D27" s="16">
        <v>36000000</v>
      </c>
      <c r="E27" s="49">
        <f>+D27*C27</f>
        <v>36000000</v>
      </c>
    </row>
    <row r="28" spans="1:5" ht="26.25" x14ac:dyDescent="0.25">
      <c r="A28" s="25" t="s">
        <v>1</v>
      </c>
      <c r="B28" s="18" t="s">
        <v>11</v>
      </c>
      <c r="C28" s="14">
        <v>1</v>
      </c>
      <c r="D28" s="16">
        <v>6000000</v>
      </c>
      <c r="E28" s="49">
        <f>+C28*D28</f>
        <v>6000000</v>
      </c>
    </row>
    <row r="29" spans="1:5" x14ac:dyDescent="0.25">
      <c r="A29" s="23" t="s">
        <v>2</v>
      </c>
      <c r="B29" s="18"/>
      <c r="C29" s="14"/>
      <c r="D29" s="16"/>
      <c r="E29" s="48">
        <f>SUM(E30:E38)</f>
        <v>91500000</v>
      </c>
    </row>
    <row r="30" spans="1:5" ht="26.25" x14ac:dyDescent="0.25">
      <c r="A30" s="21" t="s">
        <v>41</v>
      </c>
      <c r="B30" s="18" t="s">
        <v>10</v>
      </c>
      <c r="C30" s="14">
        <v>9</v>
      </c>
      <c r="D30" s="16">
        <v>1000000</v>
      </c>
      <c r="E30" s="49">
        <f>+C30*D30</f>
        <v>9000000</v>
      </c>
    </row>
    <row r="31" spans="1:5" ht="26.25" x14ac:dyDescent="0.25">
      <c r="A31" s="21" t="s">
        <v>45</v>
      </c>
      <c r="B31" s="18" t="s">
        <v>11</v>
      </c>
      <c r="C31" s="14">
        <v>1</v>
      </c>
      <c r="D31" s="16">
        <v>21000000</v>
      </c>
      <c r="E31" s="49">
        <f t="shared" ref="E31:E38" si="1">+C31*D31</f>
        <v>21000000</v>
      </c>
    </row>
    <row r="32" spans="1:5" ht="26.25" x14ac:dyDescent="0.25">
      <c r="A32" s="21" t="s">
        <v>54</v>
      </c>
      <c r="B32" s="18" t="s">
        <v>17</v>
      </c>
      <c r="C32" s="14">
        <v>1</v>
      </c>
      <c r="D32" s="16">
        <v>5000000</v>
      </c>
      <c r="E32" s="49">
        <f>+C32*D32</f>
        <v>5000000</v>
      </c>
    </row>
    <row r="33" spans="1:11" ht="26.25" x14ac:dyDescent="0.25">
      <c r="A33" s="21" t="s">
        <v>46</v>
      </c>
      <c r="B33" s="18" t="s">
        <v>11</v>
      </c>
      <c r="C33" s="14">
        <v>1</v>
      </c>
      <c r="D33" s="16">
        <v>12000000</v>
      </c>
      <c r="E33" s="49">
        <f t="shared" si="1"/>
        <v>12000000</v>
      </c>
    </row>
    <row r="34" spans="1:11" ht="26.25" x14ac:dyDescent="0.25">
      <c r="A34" s="21" t="s">
        <v>18</v>
      </c>
      <c r="B34" s="18" t="s">
        <v>11</v>
      </c>
      <c r="C34" s="14">
        <v>1</v>
      </c>
      <c r="D34" s="16">
        <v>5000000</v>
      </c>
      <c r="E34" s="49">
        <f t="shared" si="1"/>
        <v>5000000</v>
      </c>
    </row>
    <row r="35" spans="1:11" ht="26.25" x14ac:dyDescent="0.25">
      <c r="A35" s="21" t="s">
        <v>34</v>
      </c>
      <c r="B35" s="18" t="s">
        <v>17</v>
      </c>
      <c r="C35" s="14">
        <v>1</v>
      </c>
      <c r="D35" s="16">
        <v>14500000</v>
      </c>
      <c r="E35" s="49">
        <f t="shared" si="1"/>
        <v>14500000</v>
      </c>
      <c r="I35" s="2"/>
    </row>
    <row r="36" spans="1:11" ht="26.25" x14ac:dyDescent="0.25">
      <c r="A36" s="21" t="s">
        <v>42</v>
      </c>
      <c r="B36" s="18" t="s">
        <v>11</v>
      </c>
      <c r="C36" s="14">
        <v>1</v>
      </c>
      <c r="D36" s="16">
        <v>5000000</v>
      </c>
      <c r="E36" s="49">
        <f t="shared" si="1"/>
        <v>5000000</v>
      </c>
    </row>
    <row r="37" spans="1:11" ht="26.25" x14ac:dyDescent="0.25">
      <c r="A37" s="21" t="s">
        <v>35</v>
      </c>
      <c r="B37" s="18" t="s">
        <v>11</v>
      </c>
      <c r="C37" s="14">
        <v>1</v>
      </c>
      <c r="D37" s="16">
        <v>15000000</v>
      </c>
      <c r="E37" s="49">
        <f t="shared" si="1"/>
        <v>15000000</v>
      </c>
    </row>
    <row r="38" spans="1:11" x14ac:dyDescent="0.25">
      <c r="A38" s="21" t="s">
        <v>36</v>
      </c>
      <c r="B38" s="18" t="s">
        <v>6</v>
      </c>
      <c r="C38" s="14">
        <v>1</v>
      </c>
      <c r="D38" s="16">
        <v>5000000</v>
      </c>
      <c r="E38" s="49">
        <f t="shared" si="1"/>
        <v>5000000</v>
      </c>
    </row>
    <row r="39" spans="1:11" x14ac:dyDescent="0.25">
      <c r="A39" s="23" t="s">
        <v>3</v>
      </c>
      <c r="B39" s="14"/>
      <c r="C39" s="24"/>
      <c r="D39" s="16"/>
      <c r="E39" s="48">
        <f>SUM(E40:E41)</f>
        <v>28050257</v>
      </c>
      <c r="I39" s="2"/>
    </row>
    <row r="40" spans="1:11" ht="64.5" x14ac:dyDescent="0.25">
      <c r="A40" s="21" t="s">
        <v>48</v>
      </c>
      <c r="B40" s="18" t="s">
        <v>6</v>
      </c>
      <c r="C40" s="27">
        <v>1030</v>
      </c>
      <c r="D40" s="28">
        <v>20000</v>
      </c>
      <c r="E40" s="50">
        <f>+C40*D40</f>
        <v>20600000</v>
      </c>
      <c r="I40" s="2"/>
      <c r="J40" s="1"/>
      <c r="K40" s="2"/>
    </row>
    <row r="41" spans="1:11" ht="26.25" x14ac:dyDescent="0.25">
      <c r="A41" s="21" t="s">
        <v>43</v>
      </c>
      <c r="B41" s="18" t="s">
        <v>11</v>
      </c>
      <c r="C41" s="14">
        <v>1</v>
      </c>
      <c r="D41" s="16">
        <f>8000000-549743</f>
        <v>7450257</v>
      </c>
      <c r="E41" s="49">
        <f>+C41*D41</f>
        <v>7450257</v>
      </c>
      <c r="K41" s="2"/>
    </row>
    <row r="42" spans="1:11" x14ac:dyDescent="0.25">
      <c r="A42" s="23" t="s">
        <v>4</v>
      </c>
      <c r="B42" s="14"/>
      <c r="C42" s="24"/>
      <c r="D42" s="16"/>
      <c r="E42" s="48">
        <f>SUM(E43:E51)</f>
        <v>346152312</v>
      </c>
      <c r="G42" s="2"/>
      <c r="K42" s="2"/>
    </row>
    <row r="43" spans="1:11" ht="39" x14ac:dyDescent="0.25">
      <c r="A43" s="21" t="s">
        <v>51</v>
      </c>
      <c r="B43" s="18" t="s">
        <v>6</v>
      </c>
      <c r="C43" s="14">
        <v>1</v>
      </c>
      <c r="D43" s="20">
        <v>46200000</v>
      </c>
      <c r="E43" s="47">
        <f>+C43*D43</f>
        <v>46200000</v>
      </c>
    </row>
    <row r="44" spans="1:11" ht="26.25" x14ac:dyDescent="0.25">
      <c r="A44" s="21" t="s">
        <v>47</v>
      </c>
      <c r="B44" s="26" t="s">
        <v>11</v>
      </c>
      <c r="C44" s="14">
        <v>1</v>
      </c>
      <c r="D44" s="29">
        <v>20303808</v>
      </c>
      <c r="E44" s="51">
        <f>+C44*D44</f>
        <v>20303808</v>
      </c>
    </row>
    <row r="45" spans="1:11" ht="39" x14ac:dyDescent="0.25">
      <c r="A45" s="21" t="s">
        <v>50</v>
      </c>
      <c r="B45" s="26" t="s">
        <v>6</v>
      </c>
      <c r="C45" s="14">
        <v>1</v>
      </c>
      <c r="D45" s="29">
        <v>43500000</v>
      </c>
      <c r="E45" s="51">
        <f>+C45*D45</f>
        <v>43500000</v>
      </c>
    </row>
    <row r="46" spans="1:11" ht="26.25" x14ac:dyDescent="0.25">
      <c r="A46" s="21" t="s">
        <v>62</v>
      </c>
      <c r="B46" s="26" t="s">
        <v>17</v>
      </c>
      <c r="C46" s="14">
        <v>1</v>
      </c>
      <c r="D46" s="29">
        <v>10000000</v>
      </c>
      <c r="E46" s="51">
        <f>+C46*D46</f>
        <v>10000000</v>
      </c>
    </row>
    <row r="47" spans="1:11" ht="51.75" x14ac:dyDescent="0.25">
      <c r="A47" s="21" t="s">
        <v>55</v>
      </c>
      <c r="B47" s="26"/>
      <c r="C47" s="14">
        <v>1</v>
      </c>
      <c r="D47" s="29">
        <v>87774252</v>
      </c>
      <c r="E47" s="51">
        <f>+C47*D47</f>
        <v>87774252</v>
      </c>
      <c r="G47" s="2"/>
      <c r="J47" s="2"/>
    </row>
    <row r="48" spans="1:11" ht="39" x14ac:dyDescent="0.25">
      <c r="A48" s="21" t="s">
        <v>56</v>
      </c>
      <c r="B48" s="26" t="s">
        <v>15</v>
      </c>
      <c r="C48" s="14">
        <v>1</v>
      </c>
      <c r="D48" s="29">
        <v>13600000</v>
      </c>
      <c r="E48" s="51">
        <f t="shared" ref="E48:E51" si="2">+C48*D48</f>
        <v>13600000</v>
      </c>
    </row>
    <row r="49" spans="1:13" ht="39" x14ac:dyDescent="0.25">
      <c r="A49" s="21" t="s">
        <v>44</v>
      </c>
      <c r="B49" s="26" t="s">
        <v>16</v>
      </c>
      <c r="C49" s="14">
        <v>4</v>
      </c>
      <c r="D49" s="29">
        <f>43534252/4</f>
        <v>10883563</v>
      </c>
      <c r="E49" s="51">
        <f t="shared" si="2"/>
        <v>43534252</v>
      </c>
    </row>
    <row r="50" spans="1:13" ht="77.25" x14ac:dyDescent="0.25">
      <c r="A50" s="21" t="s">
        <v>57</v>
      </c>
      <c r="B50" s="26" t="s">
        <v>15</v>
      </c>
      <c r="C50" s="14">
        <v>1</v>
      </c>
      <c r="D50" s="29">
        <v>73240000</v>
      </c>
      <c r="E50" s="51">
        <f t="shared" si="2"/>
        <v>73240000</v>
      </c>
    </row>
    <row r="51" spans="1:13" ht="39" x14ac:dyDescent="0.25">
      <c r="A51" s="21" t="s">
        <v>58</v>
      </c>
      <c r="B51" s="26" t="s">
        <v>11</v>
      </c>
      <c r="C51" s="14">
        <v>1</v>
      </c>
      <c r="D51" s="29">
        <v>8000000</v>
      </c>
      <c r="E51" s="51">
        <f t="shared" si="2"/>
        <v>8000000</v>
      </c>
    </row>
    <row r="52" spans="1:13" x14ac:dyDescent="0.25">
      <c r="A52" s="23" t="s">
        <v>12</v>
      </c>
      <c r="B52" s="26"/>
      <c r="C52" s="14"/>
      <c r="D52" s="29"/>
      <c r="E52" s="30">
        <f>SUM(E42,E24,E4)</f>
        <v>999502569</v>
      </c>
    </row>
    <row r="53" spans="1:13" x14ac:dyDescent="0.25">
      <c r="A53" s="31" t="s">
        <v>13</v>
      </c>
      <c r="B53" s="26"/>
      <c r="C53" s="14"/>
      <c r="D53" s="29"/>
      <c r="E53" s="32">
        <f>SUM(E54)</f>
        <v>86913266.879999995</v>
      </c>
    </row>
    <row r="54" spans="1:13" ht="26.25" x14ac:dyDescent="0.25">
      <c r="A54" s="33" t="s">
        <v>59</v>
      </c>
      <c r="B54" s="26" t="s">
        <v>11</v>
      </c>
      <c r="C54" s="14">
        <v>1</v>
      </c>
      <c r="D54" s="29"/>
      <c r="E54" s="52">
        <f>1086415836*0.08</f>
        <v>86913266.879999995</v>
      </c>
    </row>
    <row r="55" spans="1:13" ht="15.75" thickBot="1" x14ac:dyDescent="0.3">
      <c r="A55" s="34" t="s">
        <v>14</v>
      </c>
      <c r="B55" s="35"/>
      <c r="C55" s="36"/>
      <c r="D55" s="37"/>
      <c r="E55" s="38">
        <f>SUM(E52:E53)</f>
        <v>1086415835.8800001</v>
      </c>
    </row>
    <row r="56" spans="1:13" x14ac:dyDescent="0.25">
      <c r="A56" s="4"/>
      <c r="B56" s="4"/>
      <c r="C56" s="4"/>
      <c r="D56" s="4"/>
      <c r="E56" s="39"/>
    </row>
    <row r="57" spans="1:13" x14ac:dyDescent="0.25">
      <c r="A57" s="4"/>
      <c r="B57" s="4"/>
      <c r="C57" s="4"/>
      <c r="D57" s="4"/>
      <c r="E57" s="40"/>
    </row>
    <row r="58" spans="1:13" x14ac:dyDescent="0.25">
      <c r="G58" s="3"/>
      <c r="M58" s="1"/>
    </row>
    <row r="63" spans="1:13" x14ac:dyDescent="0.25">
      <c r="G63" s="3"/>
    </row>
    <row r="65" spans="7:7" x14ac:dyDescent="0.25">
      <c r="G65" s="3"/>
    </row>
  </sheetData>
  <mergeCells count="1">
    <mergeCell ref="A2:E2"/>
  </mergeCells>
  <pageMargins left="3.937007874015748E-2" right="3.937007874015748E-2" top="0.11811023622047245" bottom="7.874015748031496E-2" header="0.31496062992125984" footer="0.31496062992125984"/>
  <pageSetup scale="7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Ppto PS y NV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ASPIRE 3</dc:creator>
  <cp:lastModifiedBy>Dory Luz Jiménez Montiel</cp:lastModifiedBy>
  <cp:lastPrinted>2025-12-15T22:22:16Z</cp:lastPrinted>
  <dcterms:created xsi:type="dcterms:W3CDTF">2024-06-06T17:22:12Z</dcterms:created>
  <dcterms:modified xsi:type="dcterms:W3CDTF">2026-01-15T15:40:34Z</dcterms:modified>
</cp:coreProperties>
</file>