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CONTRATACION 2026\INSTRUCTORES REGULAR - LOGISTICA (65)\LOGISTICA (3) LOTE 5\"/>
    </mc:Choice>
  </mc:AlternateContent>
  <xr:revisionPtr revIDLastSave="0" documentId="8_{B4ACF821-BF5C-4615-A898-6AD85C3A47FC}" xr6:coauthVersionLast="47" xr6:coauthVersionMax="47" xr10:uidLastSave="{00000000-0000-0000-0000-000000000000}"/>
  <bookViews>
    <workbookView xWindow="-108" yWindow="-108" windowWidth="23256" windowHeight="12456" xr2:uid="{2128C7AC-8ECB-447D-847F-03CC6C27C2A1}"/>
  </bookViews>
  <sheets>
    <sheet name="Logistica  y Transporte" sheetId="2" r:id="rId1"/>
    <sheet name="LOTES" sheetId="13" r:id="rId2"/>
  </sheets>
  <definedNames>
    <definedName name="_xlnm._FilterDatabase" localSheetId="0" hidden="1">'Logistica  y Transporte'!$B$3:$Z$29</definedName>
    <definedName name="INSTRUCTORES" localSheetId="0">#REF!</definedName>
    <definedName name="INSTRUCTOR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13" l="1"/>
  <c r="J3" i="13"/>
  <c r="J4" i="13"/>
  <c r="J5" i="13"/>
  <c r="J6" i="13"/>
  <c r="J7" i="13"/>
  <c r="J8" i="13"/>
  <c r="J9" i="13"/>
  <c r="J2" i="13"/>
  <c r="J10" i="13" l="1"/>
  <c r="P28" i="2" l="1"/>
  <c r="T28" i="2"/>
  <c r="U28" i="2"/>
  <c r="M29" i="2"/>
  <c r="Q19" i="2"/>
  <c r="T17" i="2"/>
  <c r="U17" i="2"/>
  <c r="U4" i="2"/>
  <c r="V28" i="2" l="1"/>
  <c r="V17" i="2"/>
  <c r="U27" i="2"/>
  <c r="Q27" i="2"/>
  <c r="T27" i="2" s="1"/>
  <c r="P27" i="2"/>
  <c r="U26" i="2"/>
  <c r="Q26" i="2"/>
  <c r="T26" i="2" s="1"/>
  <c r="P26" i="2"/>
  <c r="U25" i="2"/>
  <c r="Q25" i="2"/>
  <c r="T25" i="2" s="1"/>
  <c r="P25" i="2"/>
  <c r="U24" i="2"/>
  <c r="Q24" i="2"/>
  <c r="T24" i="2" s="1"/>
  <c r="P24" i="2"/>
  <c r="U23" i="2"/>
  <c r="Q23" i="2"/>
  <c r="T23" i="2" s="1"/>
  <c r="P23" i="2"/>
  <c r="U22" i="2"/>
  <c r="T22" i="2"/>
  <c r="P22" i="2"/>
  <c r="U21" i="2"/>
  <c r="Q21" i="2"/>
  <c r="T21" i="2" s="1"/>
  <c r="P21" i="2"/>
  <c r="U20" i="2"/>
  <c r="Q20" i="2"/>
  <c r="T20" i="2" s="1"/>
  <c r="P20" i="2"/>
  <c r="U19" i="2"/>
  <c r="T19" i="2"/>
  <c r="P19" i="2"/>
  <c r="U18" i="2"/>
  <c r="T18" i="2"/>
  <c r="P18" i="2"/>
  <c r="U16" i="2"/>
  <c r="T16" i="2"/>
  <c r="P16" i="2"/>
  <c r="U15" i="2"/>
  <c r="Q15" i="2"/>
  <c r="T15" i="2" s="1"/>
  <c r="P15" i="2"/>
  <c r="U14" i="2"/>
  <c r="Q14" i="2"/>
  <c r="T14" i="2" s="1"/>
  <c r="P14" i="2"/>
  <c r="U13" i="2"/>
  <c r="T13" i="2"/>
  <c r="P13" i="2"/>
  <c r="U12" i="2"/>
  <c r="T12" i="2"/>
  <c r="P12" i="2"/>
  <c r="U11" i="2"/>
  <c r="T11" i="2"/>
  <c r="P11" i="2"/>
  <c r="U10" i="2"/>
  <c r="Q10" i="2"/>
  <c r="T10" i="2" s="1"/>
  <c r="P10" i="2"/>
  <c r="U9" i="2"/>
  <c r="Q9" i="2"/>
  <c r="T9" i="2" s="1"/>
  <c r="P9" i="2"/>
  <c r="U8" i="2"/>
  <c r="T8" i="2"/>
  <c r="P8" i="2"/>
  <c r="U7" i="2"/>
  <c r="Q7" i="2"/>
  <c r="T7" i="2" s="1"/>
  <c r="P7" i="2"/>
  <c r="U6" i="2"/>
  <c r="Q6" i="2"/>
  <c r="T6" i="2" s="1"/>
  <c r="P6" i="2"/>
  <c r="U5" i="2"/>
  <c r="Q5" i="2"/>
  <c r="T5" i="2" s="1"/>
  <c r="P5" i="2"/>
  <c r="Q4" i="2"/>
  <c r="T4" i="2" s="1"/>
  <c r="V4" i="2" s="1"/>
  <c r="P4" i="2"/>
  <c r="Z3" i="2"/>
  <c r="V27" i="2" l="1"/>
  <c r="V25" i="2"/>
  <c r="V14" i="2"/>
  <c r="V20" i="2"/>
  <c r="V24" i="2"/>
  <c r="V15" i="2"/>
  <c r="V19" i="2"/>
  <c r="V26" i="2"/>
  <c r="V16" i="2"/>
  <c r="V9" i="2"/>
  <c r="V5" i="2"/>
  <c r="V12" i="2"/>
  <c r="V21" i="2"/>
  <c r="V10" i="2"/>
  <c r="V23" i="2"/>
  <c r="V8" i="2"/>
  <c r="V6" i="2"/>
  <c r="V7" i="2"/>
  <c r="V13" i="2"/>
  <c r="V18" i="2"/>
  <c r="V11" i="2"/>
  <c r="V22" i="2"/>
  <c r="T29" i="2"/>
  <c r="W41" i="2" s="1"/>
  <c r="V29" i="2" l="1"/>
</calcChain>
</file>

<file path=xl/sharedStrings.xml><?xml version="1.0" encoding="utf-8"?>
<sst xmlns="http://schemas.openxmlformats.org/spreadsheetml/2006/main" count="312" uniqueCount="183">
  <si>
    <t>OBJETO CONTRACTUAL</t>
  </si>
  <si>
    <t>SEMANA DE ALISTAMIENTO Y CONFRATERNIDAD (7 AL 09 DE JULIO)</t>
  </si>
  <si>
    <t>Total Contratacion</t>
  </si>
  <si>
    <t>Utilizar herramientas informáticas de acuerdo con las necesidades de manejo de información</t>
  </si>
  <si>
    <t>GENERAR HÁBITOS SALUDABLES DE VIDA MEDIANTE LA APLICACIÓN DE PROGRAMAS DE ACTIVIDAD FÍSICA EN LOS CONTEXTOS PRODUCTIVOS Y SOCIALES.</t>
  </si>
  <si>
    <t>Enrique Low Murtra-Interactuar en el contexto productivo y social de acuerdo con principios  éticos para la construcción de una cultura de paz.</t>
  </si>
  <si>
    <t>INTERACTUAR EN LENGUA INGLESA DE FORMA ORAL Y ESCRITA DENTRO DE CONTEXTOS SOCIALES Y LABORALES SEGÚN LOS CRITERIOS ESTABLECIDOS POR EL MARCO COMÚN EUROPEO DE REFERENCIA PARA LAS LENGUAS.</t>
  </si>
  <si>
    <t>Ejercer derechos fundamentales del trabajo en el marco de la constitución política y los convenios internacionales.</t>
  </si>
  <si>
    <t>DESARROLLAR PROCESOS DE COMUNICACIÓN EFICACES Y EFECTIVOS, TENIENDO EN CUENTA SITUACIONES  DE ORDEN SOCIAL, PERSONAL Y PRODUCTIVO.</t>
  </si>
  <si>
    <t>No. ITEM</t>
  </si>
  <si>
    <t>No. CONTRATISTAS</t>
  </si>
  <si>
    <t>VALOR TOTAL DEL CONTRATO                            (Valor X Plazo )</t>
  </si>
  <si>
    <t>PROGRAMA DE FORMACIÓN/COMPETENCIA</t>
  </si>
  <si>
    <t>PROFESIONES</t>
  </si>
  <si>
    <t>FORMACION PEDAGOGICA</t>
  </si>
  <si>
    <t>MESES EXPERIENCIA LABORAL</t>
  </si>
  <si>
    <t>MESES EXPERIENCIA DOCENTE</t>
  </si>
  <si>
    <t>FECHA DE INICIO</t>
  </si>
  <si>
    <t>FECHA FINAL</t>
  </si>
  <si>
    <t>PLAZO DE EJECUCIÓN
(Meses, días y/o Horas)</t>
  </si>
  <si>
    <t>PLAZO EN MESES</t>
  </si>
  <si>
    <t>PLAZO EN DIAS</t>
  </si>
  <si>
    <t xml:space="preserve">VALOR MENSUAL/HORA </t>
  </si>
  <si>
    <t>COORDINACIÓN DE PROCESOS LOGISTICOS</t>
  </si>
  <si>
    <t>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</si>
  <si>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formación, y seguimiento etapa productiva.</t>
  </si>
  <si>
    <t>ALTERNATIVA 1: NBC EN INGENIERÍA INDUSTRIAL CON TÍTULO PROFESIONAL UNIVERSITARIO EN :INGENIERÍA INDUSTRIAL, INGENIERÍA LOGÍSTICA, INGENIERÍA DE PRODUCTIVIDAD Y CALIDAD, INGENIERÍA DE PRODUCCIÓN, INGENIERÍA DE PROCESOS, ECONOMÍA. NBC EN ADMINISTRACIÓN CON TÍTULO UNIVERSITARIO EN: ADMINISTRACIÓN LOGÍSTICA, ADMINISTRACIÓN EN LOGÍSTICA Y PRODUCCIÓN, ADMINISTRACIÓN DE NEGOCIOS INTERNACIONALES, NEGOCIOS INTERNACIONALES, ADMINISTRACIÓN DE COMERCIO EXTERIOR, ADMINISTRACIÓN DE EMPRESAS. ALTERNATIVA 2: NBC EN ADMINISTRACIÓN CON TÍTULO DE TECNÓLOGO EN: TECNOLOGÍA EN GESTIÓN LOGÍSTICA, TECNOLOGÍA EN GESTIÓN PORTUARIA, TECNOLOGÍA EN DISTRIBUCIÓN FÍSICA INTERNACIONAL, TECNOLOGÍA EN ADMINISTRACIÓN DE EMPRESAS, TECNOLOGÍA EN GESTIÓN LOGÍSTICA PORTUARIA. NBC EN ECONOMÍA CON TÍTULO DE TECNÓLOGO EN: TECNOLOGÍA EN LOGÍSTICA. NBC EN INGENIERÍA INDUSTRIAL CON TÍTULO DE TECNÓLOGO EN: TECNOLOGÍA EN INGENIERÍA INDUSTRIAL, TECNÓLOGO EN LOGÍSTICA DE OPERACIONES, TECNÓLOGO EN LOGÍSTICA PORTUARIA Y DEL TRANSPORTE. ADICIONAL: FORMACIÓN EN: LOGÍSTICA, LOGÍSTICA Y TRANSPORTE, OPERACIONES LOGÍSTICA U OPERACIONES PORTUARIAS.</t>
  </si>
  <si>
    <t>Formación Pedagogica Básica Formación por proyectos Formación Ambientes Virtuales de Aprendizaje</t>
  </si>
  <si>
    <t>"Mínimo 24 meses de experiencia laboral en el área de formación motivo de la contratación.
(Opción 2). Mínimo 36 meses de los cuales certifique experiencia laboral o especialización relacionada con el objeto de la formación."</t>
  </si>
  <si>
    <t>Mínimo 12 meses de experiencia docente en el SENA o en instituciones de educación reconocidas por el MEN</t>
  </si>
  <si>
    <t>necesidades de la formación</t>
  </si>
  <si>
    <t>INTEGRACION DE OPERACIONES LOGISTICAS
AUXILAR DE ALISTAMIENTO DE CARGAS</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</si>
  <si>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</si>
  <si>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COORDINACIÒN DE SISTEMAS INTEGRADOS DE GESTIÓN</t>
  </si>
  <si>
    <t>PRESTAR SERVICIOS PERSONALES DE CARÁCTER TEMPORAL PARA PLANEAR Y ORIENTAR LA FORMACIÓN PROFESIONAL INTEGRAL, EN LOS PROGRAMAS DE LAS REDES DE LOGISTICA Y TRANSPORTE EN EL AREA DESISTEMAS INTEGRADOS DE GESTION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</si>
  <si>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</si>
  <si>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 xml:space="preserve">	Ingenieros de diferentes áreas de las ciencias. y/o	Administrador de empresas.
	Especialista en Sistemas de Gestión de la Calidad</t>
  </si>
  <si>
    <t>Mínimo (24) meses de experiencia laboral en el área de formación motivo de la contratación.
(Opción 2): Mínimo (36) meses de experiencia laboral en el área de formación motivo de la contratación.</t>
  </si>
  <si>
    <t>Mínimo (24) meses de experiencia laboral en el área de formación motivo de la contratación.</t>
  </si>
  <si>
    <t>GESTIÓN DE LA SEGURIDAD Y SALUD EN EL TRABAJO</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</si>
  <si>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</si>
  <si>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FORMACION Y SEGUIMIENTO ETAPA PRODUCTIVA</t>
  </si>
  <si>
    <t>TECNÓLOGO EN SALUD OCUPACIONAL Y/O PROFESIONAL EN SALUD OCUPACIONAL. PROFESIONAL EN AREAS DE LA SALUD, ADMINISTRACIÓN EMPRESARIAL, O NEGOCIOS, SICOLOGÍA, INGENIERÍA INDUSTRIAL O AFINES CON ESPECIALIZACIÓN EN SALUD OCUPACIONAL, FORMACIÓN POR PROYECTOS Y EN AMBIENTES VIRTUALES DE APRENDIZAJE.</t>
  </si>
  <si>
    <t>OPERACIONES DE COMERCIO EXTERIOR</t>
  </si>
  <si>
    <t>PRESTAR SERVICIOS PERSONALES DE CARÁCTER TEMPORAL PARA PLANEAR Y ORIENTAR LA FORMACIÓN PROFESIONAL INTEGRAL, EN LOS PROGRAMAS DE LAS REDES DE LOGISTICA Y TRANSPORTE EN EL AREA DE  COMERCIO INTERNACIONAL
 QUE PROGRAME EL CENTRO DE COMERCIO Y SERVICIOS DEL SENA REGIONAL ATLANTICO EN SUS DIFERENTES NIVELES Y MODALIDADES, ATENDIENDO LAS POLÍTICAS INSTITUCIONALES Y LA NORMATIVIDAD VIGENTE</t>
  </si>
  <si>
    <t>Profesional en áreas relacionadas con los procesos de operaciones de comercio internacional,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</si>
  <si>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Con experiencia laboral en el desarrollo de actividades relacionadas con Operaciones de comercio internacional
de acuerdo con las siguientes opciones:
Opción 1: Veinticuatro (24) meses de Experiencia: de los cuales Dieciocho (18) meses
estarán relacionados con el ejercicio de la profesión u oficio objeto de la formación
profesional y Seis (6) meses en labores de docencia en Comercio internacional.
Opción 2: Treinta y seis (48) meses de Experiencia: de los cuales Treinta y seis (36) meses
estarán relacionados con el ejercicio de la profesión u oficio objeto de la formación
profesional y doce (12) meses en labores de docencia en Comercio internacional.</t>
  </si>
  <si>
    <t>GESTIÓN DE OPERACIONES EN TERMINALES PORTUARIAS
TECNICO OPERACIONES EN TERMINALES PORTUARIAS</t>
  </si>
  <si>
    <t>TÍTULO PROFESIONAL UNIVERSITARIO EN EL NÚCLEO BÁSICO DE CONOCIMIENTO DE: INGENIERÍA
INDUSTRIAL Y AFINES; O ECONOMÍA; O ADMINISTRACIÓN. (VER ANEXO N.B.C)</t>
  </si>
  <si>
    <t>VEINTICUATRO (24) MESES DE EXPERIENCIA RELACIONADA DISTRIBUIDA ASÍ:
- DOCE (12) MESES DE EXPERIENCIA RELACIONADA CON EL EJERCICIO EN PUERTOS MARÍTIMOS Y/O
FLUVIALES Y DOCE (12) MESES EN DOCENCIA. (RESOLUCIÓN SENA 1458/2017)</t>
  </si>
  <si>
    <t xml:space="preserve">1- HAROLD ESCORCIA GONZALEZ
</t>
  </si>
  <si>
    <t xml:space="preserve">1- LUIS ENRIQUE CAICEDO CONTRERAS
</t>
  </si>
  <si>
    <t>OPERARIO MANEJO DE MONTACARGA
FOMACIÒN COMPLEMENTARIA:
MANEJO SEGURO DE MONTACARGAS</t>
  </si>
  <si>
    <t>IMPARTIR FORMACION PROFESIONAL, PLANEAR Y ORIENTAR LA FORMACIÓN PROFESIONAL INTEGRAL, EN EL ÁREA DE OPERACIÓN DE MAQUINARIA PESADA PARA EXCAVACIÓN Y MOVIMIENTO DE TIERRA QUE PROGRAME EL CENTRO DE COMERCIO Y SERVICIOS DEL SENA REGIONAL ATLÁNTICO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</si>
  <si>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</si>
  <si>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TECNICO  TECNOLOGO EN MAQUINA PESADA</t>
  </si>
  <si>
    <t>Mínimo 24 meses de experiencia laboral en el área de formación motivo de la contratación.
(Opción 2). Mínimo 36 meses de los cuales certifique experiencia laboral o especialización relacionada con el objeto de la formación.</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</si>
  <si>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</si>
  <si>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Profesional en Sociología, Trabajador Social, Psicología, Derecho, Licenciatura en psicopedagogía</t>
  </si>
  <si>
    <t>Profesional en ciencias humanas o sociales; Sociologia, Trabajador Social, Psicología, Derecho.</t>
  </si>
  <si>
    <t>Mínimo 18 meses de experiencia laboral en el área de formación motivo de la contratación.</t>
  </si>
  <si>
    <t>1- AURORA VEGA</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</si>
  <si>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</si>
  <si>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</si>
  <si>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 en Ingeniería de Sistema; Tecnólogo en sistemas</t>
  </si>
  <si>
    <t>Profesional en Ingeniería de Sistemas; Tecnólogo en sistemas</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</si>
  <si>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</si>
  <si>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Técnico, Tecnólogo o Profesional</t>
  </si>
  <si>
    <t xml:space="preserve">IMPARTIR FORMACION PROFESIONAL EN EL AREA DE INSTITUCIONAL DE INTEGRALIDAD DE LA FORMACIÓN - DERECHOS HUMANOS Y FUNDAMENTALES EN EL TRABAJO
 EN LOS DIVERSOS PROGRAMAS DE FORMACION TITULADA PRESENCIAL, VIRTUAL Y/O COMPLEMENTARIA QUE MANEJA EL CENTRO DE COMERCIO Y SERVICIOS DEL SENA REGIONAL ATLANTICO </t>
  </si>
  <si>
    <t>Profesional en Derecho, Sociólogía, Humanidades</t>
  </si>
  <si>
    <t>Profesional en Derecho, Sociólogo</t>
  </si>
  <si>
    <t>1- JORGE DIAZ
2- FARLEY GIRALDO</t>
  </si>
  <si>
    <t>Razonar cuantitativamente frente a situaciones susceptibles de ser abordadas de manera matemática en contextos laborales, sociales y personales.</t>
  </si>
  <si>
    <t>PRESTAR SERVICIOS PERSONALES DE CARÁCTER TEMPORAL PARA PLANEAR Y ORIENTAR LA FORMACIÓN PROFESIONAL INTEGRAL, EN LOS PROGRAMAS DE LAS REDES DE LOGISTICA Y TRANSPORTE EN EL AREA DE MATEMÁTICA Y FISICA
 QUE PROGRAME EL CENTRO DE COMERCIO Y SERVICIOS DEL SENA REGIONAL ATLANTICO EN SUS DIFERENTES NIVELES Y MODALIDADES, ATENDIENDO LAS POLÍTICAS INSTITUCIONALES Y LA NORMATIVIDAD VIGENTE</t>
  </si>
  <si>
    <t>PROFESIONAL QUIMICO - LICENCIADO EN MATEMATICA O FISICA</t>
  </si>
  <si>
    <t>LICENCIADO EN MATEMATICA O FISICA</t>
  </si>
  <si>
    <t>Mínimo 12 meses de experiencia EN EL OBJETO DE DESEMPEÑO</t>
  </si>
  <si>
    <t>PRESTAR SERVICIOS PERSONALES DE CARÁCTER TEMPORAL PARA PLANEAR Y ORIENTAR LA FORMACIÓN PROFESIONAL INTEGRAL, EN EL AREA DE  ACTIVIDAD FÍSICA Y HABITOS DE DE VIDA SALUDABLES
 QUE PROGRAME EL CENTRO DE COMERCIO Y SERVICIOS DEL SENA REGIONAL ATLANTICO EN SUS DIFERENTES NIVELES Y MODALIDADES, ATENDIENDO LAS POLÍTICAS INSTITUCIONALES Y LA NORMATIVIDAD VIGENTE</t>
  </si>
  <si>
    <t>Técnico o Tecnólogo</t>
  </si>
  <si>
    <t>OPCION 1 Título de técnico profesional en los núcleos de
conocimiento de Deportes, educación física y
recreación
OPCION 2  Título de tecnólogo en los núcleos de
conocimiento de Deportes, educación física y
recreación, o Educación</t>
  </si>
  <si>
    <t>Mínimo 12 meses de experiencia docente en instituciones de educación reconocidas por el MEN</t>
  </si>
  <si>
    <t>1- ALBERTO PEREZ</t>
  </si>
  <si>
    <t>PRESTAR SERVICIOS PERSONALES DE CARÁCTER TEMPORAL PARA PLANEAR Y ORIENTAR LA FORMACIÓN PROFESIONAL INTEGRAL, EN LOS PROGRAMAS DE LAS REDES DE LOGISTICA Y TRANSPORTE EN EL AREA DE HABILIDADES COMUNICATIVAS
 QUE PROGRAME EL CENTRO DE COMERCIO Y SERVICIOS DEL SENA REGIONAL ATLANTICO EN SUS DIFERENTES NIVELES Y MODALIDADES, ATENDIENDO LAS POLÍTICAS INSTITUCIONALES Y LA NORMATIVIDAD VIGENTE</t>
  </si>
  <si>
    <t>FORMACIÓN EN CIENCIAS DE LA COMUNICACIÓN, PERIODISMO, LINGÜÍSTICA, FILOLOGÍA, LENGUAS CLÁSICAS O MODERNAS, ESPAÑOL Y LITERATURA</t>
  </si>
  <si>
    <t>1- IVANNY PALMA</t>
  </si>
  <si>
    <t>Dirigir el talento humano de acuerdo con normativa</t>
  </si>
  <si>
    <t>PRESTAR SERVICIOS PERSONALES DE CARÁCTER TEMPORAL PARA PLANEAR Y ORIENTAR LA FORMACIÓN PROFESIONAL INTEGRAL, EN LOS PROGRAMAS DE LAS REDES DE LOGISTICA Y TRANSPORTE EN EL AREA TALENTO HUMANO
 QUE PROGRAME EL CENTRO DE COMERCIO Y SERVICIOS DEL SENA REGIONAL ATLANTICO EN SUS DIFERENTES NIVELES Y MODALIDADES, ATENDIENDO LAS POLÍTICAS INSTITUCIONALES Y LA NORMATIVIDAD VIGENTE</t>
  </si>
  <si>
    <t>ROFESIONAL EN CIENCIAS ECONÓMICAS O AFINES PROFESIONAL EN ADMINISTRACIÓN DE EMPRESAS O AFINES PROFESIONAL EN MERCADEO O AFINES PROFESIONAL EN INGENIERÍA INDUSTRIAL , PROFESIONAL EN PSICOLOGIA O AFINES</t>
  </si>
  <si>
    <t>1- ASTRID PACHECO</t>
  </si>
  <si>
    <t>Gestionar procesos propios de la cultura emprendedora y empresarial de acuerdo con el perfil personal y los requerimientos de los contextos productivo y social.</t>
  </si>
  <si>
    <t>Requisitos Académicos: PROFESIONAL EN CIENCIAS ECONÓMICAS O AFINES PROFESIONAL EN ADMINISTRACIÓN DE EMPRESAS O AFINES PROFESIONAL EN MERCADEO O AFINES PROFESIONAL EN INGENIERÍA INDUSTRIAL O AFINES 4.8.2 Experiencia laboral y/o especialización: VEINTICUATRO (24) MESES DE EXPERIENCIA: DE LOS CUALES DIECIOCHO (12) MESES ESTARÁN RELACIONADOS CON EL EJERCICIO DE LA PROFESIÓN U OFICIO OBJETO DE LA FORMACIÓN PROFESIONAL Y DOCE (12) MESES EN LABORES DE DOCENCIA.</t>
  </si>
  <si>
    <t xml:space="preserve">Requisitos Académicos: PROFESIONAL EN CIENCIAS ECONÓMICAS O AFINES PROFESIONAL EN ADMINISTRACIÓN DE EMPRESAS O AFINES PROFESIONAL EN MERCADEO O AFINES PROFESIONAL EN INGENIERÍA INDUSTRIAL O AFINES 4.8.2 Experiencia laboral y/o especialización: </t>
  </si>
  <si>
    <t>1-ASTRIT HEREDIA</t>
  </si>
  <si>
    <t>COMPLEMENTARIOS:
- TRABAJO SEGURO EN ALTURAS</t>
  </si>
  <si>
    <t>ALTERNATIVA 1:
EXPERIENCIA PROFESIONAL CERTIFICADA DE SESENTA (60) MESES DE LOS CUALES:
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ALTERNATIVA 2:
EXPERIENCIA PROFESIONAL CERTIFICADA DE SETENTA Y DOS (72) MESES DE LOS CUALES:
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EN FUNCIONES ESPECÍFICAS Y RELACIONADAS CON TRABAJO
EN ALTURAS
VEINTICUATRO (24) MESES DESARROLLANDO PROCESOS CAPACITACIÓN Y
ENTRENAMIENTO EN TRABAJO EN ALTURAS</t>
  </si>
  <si>
    <t>LINEA PAA</t>
  </si>
  <si>
    <t>8-9302-342 hasta el 355 instructor: 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</si>
  <si>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t>8-9302-356 hasta el 360 instructor: 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</si>
  <si>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t>8-9302-361 hasta el 367 instructor: 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</si>
  <si>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t>8-9302-368,369 instructor: 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</si>
  <si>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t>8-9302-373  hasta el 378 Instructor: 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</si>
  <si>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8-9302-379 Instructor: 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</si>
  <si>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8-9302-380,381 Instructor: prestar servicios personales de carácter temporal para planear y orientar la formación profesional integral, en los programas de las redes de logistica y transporte en el area de  comercio internacional  que programe el centro de comercio y servicios del sena regional atlantico en sus diferentes niveles y modalidades, atendiendo las políticas institucionales y la normatividad vigente</t>
  </si>
  <si>
    <t>8-9302-382 instructor: 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</si>
  <si>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t>8-9302-383 instructor: 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</si>
  <si>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t>8-9302-384 Instructor :impartir formacion profesional, planear y orientar la formación profesional integral, en el área de operación de maquinaria pesada para excavación y movimiento de tierra que programe el centro de comercio y servicios del sena regional atlántico en sus diferentes niveles y modalidades, atendiendo las políticas institucionales y la normatividad vigente".</t>
  </si>
  <si>
    <t xml:space="preserve">8-9302-385 Instructor: 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</si>
  <si>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 xml:space="preserve">8-9302-386,387 instructor: impartir formacion profesional en el area de informatica diseño y desarrollo de software - software en los diversos programas de formacion titulada presencial, virtual y/o complementaria que maneja el centro de comercio y servicios del sena regional atlantico. </t>
  </si>
  <si>
    <t xml:space="preserve">8-9302-388,389 instructor: impartir formacion profesional en el area de informatica diseño y desarrollo de software - software en los diversos programas de formacion titulada presencial, virtual y/o complementaria que maneja el centro de comercio y servicios del sena regional atlantico. </t>
  </si>
  <si>
    <t xml:space="preserve">8-9302-398,399 instructor:impartir formacion profesional en el area de institucional de integralidad de la formación - derechos humanos y fundamentales en el trabajo
 en los diversos programas de formacion titulada presencial, virtual y/o complementaria que maneja el centro de comercio y servicios del sena regional atlantico </t>
  </si>
  <si>
    <t>8-9302-394,395,396,397 Instructor: 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</si>
  <si>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8-9302-390,391,392,393 Instructor: 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</si>
  <si>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8-9302-400 Instructor: PRESTAR SERVICIOS PERSONALES DE CARÁCTER TEMPORAL PARA PLANEAR Y ORIENTAR LA FORMACIÓN PROFESIONAL INTEGRAL, EN LOS PROGRAMAS DE LAS REDES DE LOGISTICA Y TRANSPORTE EN EL AREA DE MATEMÁTICA Y FISICA
 QUE PROGRAME EL CENTRO DE COMERCIO Y SERVICIOS DEL SENA REGIONAL ATLANTICO EN SUS DIFERENTES NIVELES Y MODALIDADES, ATENDIENDO LAS POLÍTICAS INSTITUCIONALES Y LA NORMATIVIDAD VIGENTE</t>
  </si>
  <si>
    <t>8-9302-402 Instructor: PRESTAR SERVICIOS PERSONALES DE CARÁCTER TEMPORAL PARA PLANEAR Y ORIENTAR LA FORMACIÓN PROFESIONAL INTEGRAL, EN EL AREA DE  ACTIVIDAD FÍSICA Y HABITOS DE DE VIDA SALUDABLES
 QUE PROGRAME EL CENTRO DE COMERCIO Y SERVICIOS DEL SENA REGIONAL ATLANTICO EN SUS DIFERENTES NIVELES Y MODALIDADES, ATENDIENDO LAS POLÍTICAS INSTITUCIONALES Y LA NORMATIVIDAD VIGENTE</t>
  </si>
  <si>
    <t>8-9302-403 Instructor:PRESTAR SERVICIOS PERSONALES DE CARÁCTER TEMPORAL PARA PLANEAR Y ORIENTAR LA FORMACIÓN PROFESIONAL INTEGRAL, EN LOS PROGRAMAS DE LAS REDES DE LOGISTICA Y TRANSPORTE EN EL AREA DE HABILIDADES COMUNICATIVAS
 QUE PROGRAME EL CENTRO DE COMERCIO Y SERVICIOS DEL SENA REGIONAL ATLANTICO EN SUS DIFERENTES NIVELES Y MODALIDADES, ATENDIENDO LAS POLÍTICAS INSTITUCIONALES Y LA NORMATIVIDAD VIGENTE</t>
  </si>
  <si>
    <t>8-9302-404 Instructor:PRESTAR SERVICIOS PERSONALES DE CARÁCTER TEMPORAL PARA PLANEAR Y ORIENTAR LA FORMACIÓN PROFESIONAL INTEGRAL, EN LOS PROGRAMAS DE LAS REDES DE LOGISTICA Y TRANSPORTE EN EL AREA TALENTO HUMANO
 QUE PROGRAME EL CENTRO DE COMERCIO Y SERVICIOS DEL SENA REGIONAL ATLANTICO EN SUS DIFERENTES NIVELES Y MODALIDADES, ATENDIENDO LAS POLÍTICAS INSTITUCIONALES Y LA NORMATIVIDAD VIGENTE</t>
  </si>
  <si>
    <t>8-9302-406 Instructor: prestar servicios personales de carácter temporal para planear y orientar la formación profesional integral, en los programas de las redes de logistica y transporte en el area de logistica y puertos
 que programe el centro de comercio y servicios del sena regional atlantico en sus diferentes niveles y modalidades, atendiendo las políticas institucionales y la normatividad vigente</t>
  </si>
  <si>
    <r>
      <t xml:space="preserve">OBLIGACIONES PRINCIPALES  </t>
    </r>
    <r>
      <rPr>
        <sz val="10"/>
        <color theme="1"/>
        <rFont val="Arial"/>
        <family val="2"/>
      </rPr>
      <t>(Incluir 3)</t>
    </r>
  </si>
  <si>
    <t>ALTERNATIVA 1: EXPERIENCIA PROFESIONAL CERTIFICADA DE SESENTA (60) MESES DE LOS CUALES: 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ALTERNATIVA 2: EXPERIENCIA PROFESIONAL CERTIFICADA DE SETENTA Y DOS (72) MESES DE LOS CUALES: 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 VEINTICUATRO (24) MESES EN FUNCIONES ESPECÍFICAS Y RELACIONADAS CON TRABAJO EN ALTURAS VEINTICUATRO (24) MESES DESARROLLANDO PROCESOS CAPACITACIÓN Y
ENTRENAMIENTO EN TRABAJO EN ALTURAS.</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</si>
  <si>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y Con licencia en salud ocupacional vigente.</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</si>
  <si>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</si>
  <si>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(Opción1)Profesional en programas de formación relacionados con los procesos de Comercio Internacional, tales como: Administrador de empresas, administradores de empresa y ciencias afines. 
(Opción 2)Tecnólogo en Logística , Seis semestres o su equivalente en profesional universitario en comercio internacional Acedémicos mínimos</t>
  </si>
  <si>
    <t>Todos los instructores de lenguas SENA deben cumplir con las especificaciones de las opciones enunciadas a continuación.  Alternativa 1: Tìtulo Profesional univeritario en cualquier nùcleo bàsico de conocimiento. Nivel de Lengua certificado de  Mínimo nivel B2 de acuerdo con el MCER  en cada una de las 4 habilidades de dominio de lengua (Comprensiòn Lectora, Comprensiòn Escrita, Producciòn Oral, Producciòn Escrita), Los examenes de lengua admitidos deben  tener vigencia de 2 años y son aquellos enlistados en la Resolucion 12730 del 28 de junio de 2017 del Ministerio de Educación Nacional. No se aceptan aquellos examenes catalogados en esta resolucion como "Clasificacion (Placement)", "Niños de 7 a 12 años (Young Learners)", "Jovenes (Teenagers)".  Alternativa 2:   Tìtulo Tecnòlogo en cualquier nùcleo bàsico de conocimiento. Nivel de Lengua certificado de  Mínimo nivel B2 de acuerdo con el MCER  en cada una de las 4 habilidades de dominio de lengua (Comprensiòn Lectora, Comprensiòn Escrita, Producciòn Oral, Producciòn Escrita), Los examenes de lengua admitidos deben  tener vigencia de 2 años y son aquellos enlistados en la Resolucion 12730 del 28 de junio de 2017 del Ministerio de Educación Nacional. No se aceptan aquellos examenes catalogados en esta resolucion como "Clasificacion (Placement)", "Niños de 7 a 12 años (Young Learners)", "Jovenes (Teenagers)".  NUCLEO BASICO DE CONOCIMIENTO: Diseño Grafico, Licenciatura en Ciencias de la Educación Especialidad Lenguas Modernas Español - Inglés
 Licenciatura en Pedagogía Infantil, Licenciatura en idiomas extranjeros, Matemático, Administración de Empresas, Ingeniería de Sistemas, Licenciatura en Ciencias básicas con énfasis en idiomas extranjeros,  Licenciatura de Idiomas Extranjeros Especialidad Ingles, Licenciatura en Lengua Extranjera Inglés, Tecnólogo en gestión financiera, Odontologia, Ingenieria electrónica, Licenciatura en Lenguas Modernas Español-Ingles, Licenciatura en Educación Infantil, Derecho, Licenciatura en lenguas modernas, Licenciatura en lengua castellana y comunicación, Ingeniera Industrial, Relaciones Internacionales.</t>
  </si>
  <si>
    <t xml:space="preserve">Todos los instructores de lenguas SENA deben cumplir con las especificaciones de las opciones enunciadas a continuación.  Alternativa 1:  Tìtulo Profesional univeritario en cualquier nùcleo bàsico de conocimiento. Nivel de Lengua certificado de  Mínimo nivel B2 de acuerdo con el MCER  en cada una de las 4 habilidades de dominio de lengua (Comprensiòn Lectora, Comprensiòn Escrita, Producciòn Oral, Producciòn Escrita), Los examenes de lengua admitidos deben  tener vigencia de 2 años y son aquellos enlistados en la Resolucion 12730 del 28 de junio de 2017 del Ministerio de Educación Nacional. No se aceptan aquellos examenes catalogados en esta resolucion como "Clasificacion (Placement)", "Niños de 7 a 12 años (Young Learners)", "Jovenes (Teenagers)". Alternativa 2:   Tìtulo Tecnòlogo en cualquier nùcleo bàsico de conocimiento.
Nivel de Lengua certificado de  Mínimo nivel B2 de acuerdo con el MCER  en cada una de las 4 habilidades de dominio de lengua (Comprensiòn Lectora, Comprensiòn Escrita, Producciòn Oral, Producciòn Escrita), Los examenes de lengua admitidos deben  tener vigencia de 2 años y son aquellos enlistados en la Resolucion 12730 del 28 de junio de 2017 del Ministerio de Educación Nacional. No se aceptan aquellos examenes catalogados en esta resolucion como "Clasificacion (Placement)", "Niños de 7 a 12 años (Young Learners)", "Jovenes (Teenagers)". 
NUCLEO BASICO DE CONOCIMIENTO: Diseño Grafico, Licenciatura en Ciencias de la Educación Especialidad Lenguas Modernas Español - Inglés
 Licenciatura en Pedagogía Infantil, Licenciatura en idiomas extranjeros, Matemático, Administración de Empresas, Ingeniería de Sistemas, Licenciatura en Ciencias básicas con énfasis en idiomas extranjeros,  Licenciatura de Idiomas Extranjeros Especialidad Ingles, Licenciatura en Lengua Extranjera Inglés, Tecnólogo en gestión financiera, Odontologia, Ingenieria electrónica, Licenciatura en Lenguas Modernas Español-Ingles, Licenciatura en Educación Infantil, Derecho, Licenciatura en lenguas modernas, Licenciatura en lengua castellana y comunicación, Ingeniera Industrial, Relaciones Internacionales. </t>
  </si>
  <si>
    <t>PROFESIONAL EN CIENCIAS ECONÓMICAS O AFINES PROFESIONAL EN ADMINISTRACIÓN DE EMPRESAS O AFINES PROFESIONAL EN MERCADEO O AFINES PROFESIONAL EN INGENIERÍA INDUSTRIAL , PROFESIONAL EN PSICOLOGIA O AFINES</t>
  </si>
  <si>
    <t>REQUISITOS ACADEMICOS</t>
  </si>
  <si>
    <t>8-9302-370,371,372 Instructor: prestar servicios personales de carácter temporal para planear y orientar la formación profesional integral, en los programas de las redes de logistica y transporte en el area desistemas integrados de gestion  que programe el centro de comercio y servicios del sena regional atlantico en sus diferentes niveles y modalidades, atendiendo las políticas institucionales y la normatividad vigente</t>
  </si>
  <si>
    <t>8-9302-405 Instructor: PRESTAR SERVICIOS PERSONALES DE CARÁCTER TEMPORAL PARA PLANEAR Y ORIENTAR LA FORMACIÓN PROFESIONAL INTEGRAL, EN LOS PROGRAMAS DE LAS REDES DE LOGISTICA Y TRANSPORTE EN EL AREA TALENTO HUMANO  QUE PROGRAME EL CENTRO DE COMERCIO Y SERVICIOS DEL SENA REGIONAL ATLANTICO EN SUS DIFERENTES NIVELES Y MODALIDADES, ATENDIENDO LAS POLÍTICAS INSTITUCIONALES Y LA NORMATIVIDAD VIGENTE</t>
  </si>
  <si>
    <t>INICIO</t>
  </si>
  <si>
    <t>FIN</t>
  </si>
  <si>
    <t>MESES</t>
  </si>
  <si>
    <t>DIAS</t>
  </si>
  <si>
    <t>VALOR MES</t>
  </si>
  <si>
    <t>7 AL 9 DE JULIO</t>
  </si>
  <si>
    <t>3 DIAS MENOS</t>
  </si>
  <si>
    <t>LOTE 1</t>
  </si>
  <si>
    <t>LOTE 2</t>
  </si>
  <si>
    <t>LOTE 3</t>
  </si>
  <si>
    <t>LOTE 4</t>
  </si>
  <si>
    <t>LOTE 5</t>
  </si>
  <si>
    <t>LOTE</t>
  </si>
  <si>
    <t>PROCESO</t>
  </si>
  <si>
    <t xml:space="preserve">1 -JORGE NARVAEZ
2- GISELLE PAOLA SARMIENTO GONZALEZ
</t>
  </si>
  <si>
    <r>
      <t xml:space="preserve">
</t>
    </r>
    <r>
      <rPr>
        <b/>
        <sz val="11"/>
        <color rgb="FF000000"/>
        <rFont val="Calibri"/>
        <family val="2"/>
        <scheme val="minor"/>
      </rPr>
      <t>2- INSTRUCTOR NUEVO</t>
    </r>
    <r>
      <rPr>
        <sz val="11"/>
        <color rgb="FF000000"/>
        <rFont val="Calibri"/>
        <family val="2"/>
        <scheme val="minor"/>
      </rPr>
      <t xml:space="preserve"> (OCTAVIO SAADER)</t>
    </r>
  </si>
  <si>
    <t xml:space="preserve">8-9302-387 instructor: impartir formacion profesional en el area de informatica diseño y desarrollo de software - software en los diversos programas de formacion titulada presencial, virtual y/o complementaria que maneja el centro de comercio y servicios del sena regional atlantico. </t>
  </si>
  <si>
    <t>CONTRATISTAS</t>
  </si>
  <si>
    <t>1- MARIA ORTIZ
2- LUIS TORREGROZA UTRIA</t>
  </si>
  <si>
    <t xml:space="preserve">
2- KATHERINE SILVA</t>
  </si>
  <si>
    <t>LOTE 6</t>
  </si>
  <si>
    <t>LOTE 7</t>
  </si>
  <si>
    <t>LOTE 8</t>
  </si>
  <si>
    <t>VALOR CONTRATO</t>
  </si>
  <si>
    <t>TOTAL CONTRATACION</t>
  </si>
  <si>
    <t>CANTIDAD PERSONAS</t>
  </si>
  <si>
    <t>TOTAL</t>
  </si>
  <si>
    <r>
      <t xml:space="preserve">8-9302-342 hasta el 355 instructor: prestar servicios personales de carácter temporal para planear y orientar la formación profesional integral, en los programas de las redes de logistica y transporte en el area de </t>
    </r>
    <r>
      <rPr>
        <sz val="11"/>
        <color rgb="FFFF0000"/>
        <rFont val="Calibri"/>
        <family val="2"/>
        <scheme val="minor"/>
      </rPr>
      <t>logistica y puertos</t>
    </r>
    <r>
      <rPr>
        <sz val="11"/>
        <color theme="1"/>
        <rFont val="Calibri"/>
        <family val="2"/>
        <scheme val="minor"/>
      </rPr>
      <t xml:space="preserve"> que programe el centro de comercio y servicios del sena regional atlantico en sus diferentes niveles y modalidades, atendiendo las políticas institucionales y la normatividad vigente</t>
    </r>
  </si>
  <si>
    <r>
      <t xml:space="preserve">8-9302-370,371,372 Instructor: prestar servicios personales de carácter temporal para planear y orientar la formación profesional integral, en los programas de las redes de logistica y transporte en el area de </t>
    </r>
    <r>
      <rPr>
        <sz val="11"/>
        <color rgb="FFFF0000"/>
        <rFont val="Calibri"/>
        <family val="2"/>
        <scheme val="minor"/>
      </rPr>
      <t xml:space="preserve">sistemas integrados de gestion </t>
    </r>
    <r>
      <rPr>
        <sz val="11"/>
        <color theme="1"/>
        <rFont val="Calibri"/>
        <family val="2"/>
        <scheme val="minor"/>
      </rPr>
      <t xml:space="preserve"> que programe el centro de comercio y servicios del sena regional atlantico en sus diferentes niveles y modalidades, atendiendo las políticas institucionales y la normatividad vigente</t>
    </r>
  </si>
  <si>
    <r>
      <t xml:space="preserve">8-9302-373  hasta el 378 Instructor: impartir formacion profesional en el area de </t>
    </r>
    <r>
      <rPr>
        <sz val="11"/>
        <color rgb="FFFF0000"/>
        <rFont val="Calibri"/>
        <family val="2"/>
        <scheme val="minor"/>
      </rPr>
      <t>seguridad y salud en el trabajo</t>
    </r>
    <r>
      <rPr>
        <sz val="11"/>
        <color theme="1"/>
        <rFont val="Calibri"/>
        <family val="2"/>
        <scheme val="minor"/>
      </rPr>
      <t xml:space="preserve"> en los diversos programas de formacion titulada y/o complementaria que maneja el centro de comercio y servicios del sena regional atlantico seguimiento a la formacion y seguimiento etapa productiva</t>
    </r>
  </si>
  <si>
    <t>8-9302-379 Instructor: impartir formacion profesional en el area de seguridad y salud en el trabajo en los diversos programas de formacion titulada y/o complementaria que maneja el centro de comercio y servicios del sena regional atlantico seguimiento a la formacion y seguimiento etapa productiva</t>
  </si>
  <si>
    <r>
      <t xml:space="preserve">8-9302-380,381 Instructor: prestar servicios personales de carácter temporal para planear y orientar la formación profesional integral, en los programas de las redes de logistica y transporte en el area de  </t>
    </r>
    <r>
      <rPr>
        <sz val="11"/>
        <color rgb="FFFF0000"/>
        <rFont val="Calibri"/>
        <family val="2"/>
        <scheme val="minor"/>
      </rPr>
      <t xml:space="preserve">comercio internacional </t>
    </r>
    <r>
      <rPr>
        <sz val="11"/>
        <color theme="1"/>
        <rFont val="Calibri"/>
        <family val="2"/>
        <scheme val="minor"/>
      </rPr>
      <t xml:space="preserve"> que programe el centro de comercio y servicios del sena regional atlantico en sus diferentes niveles y modalidades, atendiendo las políticas institucionales y la normatividad vigente</t>
    </r>
  </si>
  <si>
    <r>
      <t xml:space="preserve">8-9302-384 Instructor :impartir formacion profesional, planear y orientar la formación profesional integral, en el área de operación de maquinaria pesada para </t>
    </r>
    <r>
      <rPr>
        <sz val="11"/>
        <color rgb="FFFF0000"/>
        <rFont val="Calibri"/>
        <family val="2"/>
        <scheme val="minor"/>
      </rPr>
      <t>excavación y movimiento de tierra</t>
    </r>
    <r>
      <rPr>
        <sz val="11"/>
        <color theme="1"/>
        <rFont val="Calibri"/>
        <family val="2"/>
        <scheme val="minor"/>
      </rPr>
      <t xml:space="preserve"> que programe el centro de comercio y servicios del sena regional atlántico en sus diferentes niveles y modalidades, atendiendo las políticas institucionales y la normatividad vigente".</t>
    </r>
  </si>
  <si>
    <r>
      <t xml:space="preserve">8-9302-385 Instructor: Impartir formacion profesional en el area de </t>
    </r>
    <r>
      <rPr>
        <sz val="11"/>
        <color rgb="FFFF0000"/>
        <rFont val="Calibri"/>
        <family val="2"/>
        <scheme val="minor"/>
      </rPr>
      <t>interacción consigo mismo</t>
    </r>
    <r>
      <rPr>
        <sz val="11"/>
        <color theme="1"/>
        <rFont val="Calibri"/>
        <family val="2"/>
        <scheme val="minor"/>
      </rPr>
      <t xml:space="preserve">, con los demás, con la naturaleza y con la trascendenciaen los diversos programas de formacion titulada presencial, virtual y/o complementaria que maneja el centro de comercio y servicios del sena regional atlantico </t>
    </r>
  </si>
  <si>
    <r>
      <t>8-9302-386 instructor: impartir formacion profesional en el area de informatica</t>
    </r>
    <r>
      <rPr>
        <sz val="11"/>
        <color rgb="FFFF0000"/>
        <rFont val="Calibri"/>
        <family val="2"/>
        <scheme val="minor"/>
      </rPr>
      <t xml:space="preserve"> diseño y desarrollo de software </t>
    </r>
    <r>
      <rPr>
        <sz val="11"/>
        <color theme="1"/>
        <rFont val="Calibri"/>
        <family val="2"/>
        <scheme val="minor"/>
      </rPr>
      <t xml:space="preserve">- software en los diversos programas de formacion titulada presencial, virtual y/o complementaria que maneja el centro de comercio y servicios del sena regional atlantico. </t>
    </r>
  </si>
  <si>
    <r>
      <t xml:space="preserve">8-9302-390,391,392,393 Instructor: prestar servicios personales de carácter temporal para planear y orientar la formación profesional integral, en el area de </t>
    </r>
    <r>
      <rPr>
        <sz val="11"/>
        <color rgb="FFFF0000"/>
        <rFont val="Calibri"/>
        <family val="2"/>
        <scheme val="minor"/>
      </rPr>
      <t>idiomas</t>
    </r>
    <r>
      <rPr>
        <sz val="11"/>
        <color theme="1"/>
        <rFont val="Calibri"/>
        <family val="2"/>
        <scheme val="minor"/>
      </rPr>
      <t xml:space="preserve">
 que programe el centro de comercio y servicios del sena regional atlantico en sus diferentes niveles y modalidades, atendiendo las políticas institucionales y la normatividad vigente</t>
    </r>
  </si>
  <si>
    <r>
      <t xml:space="preserve">8-9302-398,399 instructor:impartir formacion profesional en el area de institucional de integralidad de la formación - </t>
    </r>
    <r>
      <rPr>
        <sz val="11"/>
        <color rgb="FFFF0000"/>
        <rFont val="Calibri"/>
        <family val="2"/>
        <scheme val="minor"/>
      </rPr>
      <t>derechos humanos y fundamentales en el trabajo</t>
    </r>
    <r>
      <rPr>
        <sz val="11"/>
        <color theme="1"/>
        <rFont val="Calibri"/>
        <family val="2"/>
        <scheme val="minor"/>
      </rPr>
      <t xml:space="preserve">
 en los diversos programas de formacion titulada presencial, virtual y/o complementaria que maneja el centro de comercio y servicios del sena regional atlantico </t>
    </r>
  </si>
  <si>
    <r>
      <t xml:space="preserve">8-9302-400,401 Instructor: PRESTAR SERVICIOS PERSONALES DE CARÁCTER TEMPORAL PARA PLANEAR Y ORIENTAR LA FORMACIÓN PROFESIONAL INTEGRAL, EN LOS PROGRAMAS DE LAS REDES DE LOGISTICA Y TRANSPORTE EN EL AREA DE </t>
    </r>
    <r>
      <rPr>
        <sz val="11"/>
        <color rgb="FFFF0000"/>
        <rFont val="Calibri"/>
        <family val="2"/>
        <scheme val="minor"/>
      </rPr>
      <t>MATEMÁTICA Y FISICA</t>
    </r>
    <r>
      <rPr>
        <sz val="11"/>
        <color theme="1"/>
        <rFont val="Calibri"/>
        <family val="2"/>
        <scheme val="minor"/>
      </rPr>
      <t xml:space="preserve">
 QUE PROGRAME EL CENTRO DE COMERCIO Y SERVICIOS DEL SENA REGIONAL ATLANTICO EN SUS DIFERENTES NIVELES Y MODALIDADES, ATENDIENDO LAS POLÍTICAS INSTITUCIONALES Y LA NORMATIVIDAD VIGENTE</t>
    </r>
  </si>
  <si>
    <r>
      <t xml:space="preserve">8-9302-402 Instructor: PRESTAR SERVICIOS PERSONALES DE CARÁCTER TEMPORAL PARA PLANEAR Y ORIENTAR LA FORMACIÓN PROFESIONAL INTEGRAL, EN EL AREA DE  </t>
    </r>
    <r>
      <rPr>
        <sz val="11"/>
        <color rgb="FFFF0000"/>
        <rFont val="Calibri"/>
        <family val="2"/>
        <scheme val="minor"/>
      </rPr>
      <t>ACTIVIDAD FÍSICA Y HABITOS DE DE VIDA SALUDABLES</t>
    </r>
    <r>
      <rPr>
        <sz val="11"/>
        <rFont val="Calibri"/>
        <family val="2"/>
        <scheme val="minor"/>
      </rPr>
      <t xml:space="preserve">
 QUE PROGRAME EL CENTRO DE COMERCIO Y SERVICIOS DEL SENA REGIONAL ATLANTICO EN SUS DIFERENTES NIVELES Y MODALIDADES, ATENDIENDO LAS POLÍTICAS INSTITUCIONALES Y LA NORMATIVIDAD VIGENTE</t>
    </r>
  </si>
  <si>
    <r>
      <t xml:space="preserve">8-9302-403 Instructor:PRESTAR SERVICIOS PERSONALES DE CARÁCTER TEMPORAL PARA PLANEAR Y ORIENTAR LA FORMACIÓN PROFESIONAL INTEGRAL, EN LOS PROGRAMAS DE LAS REDES DE LOGISTICA Y TRANSPORTE EN EL AREA DE </t>
    </r>
    <r>
      <rPr>
        <sz val="11"/>
        <color rgb="FFFF0000"/>
        <rFont val="Calibri"/>
        <family val="2"/>
        <scheme val="minor"/>
      </rPr>
      <t>HABILIDADES COMUNICATIVAS</t>
    </r>
    <r>
      <rPr>
        <sz val="11"/>
        <rFont val="Calibri"/>
        <family val="2"/>
        <scheme val="minor"/>
      </rPr>
      <t xml:space="preserve">
 QUE PROGRAME EL CENTRO DE COMERCIO Y SERVICIOS DEL SENA REGIONAL ATLANTICO EN SUS DIFERENTES NIVELES Y MODALIDADES, ATENDIENDO LAS POLÍTICAS INSTITUCIONALES Y LA NORMATIVIDAD VIGENTE</t>
    </r>
  </si>
  <si>
    <r>
      <t xml:space="preserve">8-9302-404 Instructor:PRESTAR SERVICIOS PERSONALES DE CARÁCTER TEMPORAL PARA PLANEAR Y ORIENTAR LA FORMACIÓN PROFESIONAL INTEGRAL, EN LOS PROGRAMAS DE LAS REDES DE LOGISTICA Y TRANSPORTE EN EL AREA </t>
    </r>
    <r>
      <rPr>
        <sz val="11"/>
        <color rgb="FFFF0000"/>
        <rFont val="Calibri"/>
        <family val="2"/>
        <scheme val="minor"/>
      </rPr>
      <t>TALENTO HUMANO</t>
    </r>
    <r>
      <rPr>
        <sz val="11"/>
        <color theme="1"/>
        <rFont val="Calibri"/>
        <family val="2"/>
        <scheme val="minor"/>
      </rPr>
      <t xml:space="preserve">
 QUE PROGRAME EL CENTRO DE COMERCIO Y SERVICIOS DEL SENA REGIONAL ATLANTICO EN SUS DIFERENTES NIVELES Y MODALIDADES, ATENDIENDO LAS POLÍTICAS INSTITUCIONALES Y LA NORMATIVIDAD VIGENTE</t>
    </r>
  </si>
  <si>
    <t>8-9302-750 Instructor: PRESTAR SERVICIOS PERSONALES DE CARÁCTER TEMPORAL PARA PLANEAR Y ORIENTAR LA FORMACIÓN PROFESIONAL INTEGRAL, EN LOS PROGRAMAS DE LAS REDES DE LOGISTICA Y TRANSPORTE EN EL AREA DE MATEMÁTICA Y FISICA
 QUE PROGRAME EL CENTRO DE COMERCIO Y SERVICIOS DEL SENA REGIONAL ATLANTICO EN SUS DIFERENTES NIVELES Y MODALIDADES, ATENDIENDO LAS POLÍTICAS INSTITUCIONALES Y LA NORMATIVIDAD VIGENTE</t>
  </si>
  <si>
    <t xml:space="preserve">3- WADI MILAGROS VARGAS
</t>
  </si>
  <si>
    <t xml:space="preserve">1- JORGE FRED
2- GUIDO MANUEL AGUAS CARRIAZO
3- HARLET YESID PEREZ MENDOZA
4- LAURA VANESSA GUTIERREZ MASS
5- LIADIS ZENITH LAGUNA ORTEGA
6- MARCO TULIO MUÑOZ PEREZ 
7- ROSMERY RUFINA  CONDE RANGEL
8- VICTOR HUGO  MEDINA FLOREZ
9- ARMANDO ENRIQUE DIAZGRANADOS BOLAÑOS
10- NASIRA QUESSEP NIEBLES
11- RODOLFO ENRIQUE  SILVERA ESCUDERO
12- MANUEL  MUÑOZ HOGSTRONS
13- LUDER DE JESUS MARCHENA MASTRODOMENICO
14- MAIKOL FERRER - (DISEÑO Y DESARROLLO CURRICULAR)
</t>
  </si>
  <si>
    <t>1- RONALD HORACIO  VERGARA FONTALVO
2- XIOMALY MARGARITA CABALLERO SALCEDO
3- DIANA MILENA RESTREPO HENAO -  (SEGUIMIENTO)
4- GASPAR MANOTAS -  (SEGUIMIENTO)
5- OTTO EGUIS -  (SEGUIMIENTO)
6- ROBERTO BENAVIDES -  (SEGUIMIENTO)
7- YITZHAK CEPEDA BOLAÑO -  (SEGUIMIENTO)</t>
  </si>
  <si>
    <t xml:space="preserve">1- EVELYN HERNANDEZ
2- JUAN CARLOS MIRANDA PASSO
3- LAURA PATRICIA CARTAGENA CAJIGAS 
4-  BRENDA RODRIGUEZ
5- NATALIA POLO   </t>
  </si>
  <si>
    <t xml:space="preserve">1- HENRY RODELO
2- VACANTE (REEMPLAZO DE CIN)
</t>
  </si>
  <si>
    <t xml:space="preserve">1- LIZBETH  LOZANO BRIEVA
2- ANGELICA MARIA GOMEZ PEREZ
3- ROXANA YANINE AHUMADA BERDUGO 
</t>
  </si>
  <si>
    <t xml:space="preserve">1-ALVARO CAMARGO
</t>
  </si>
  <si>
    <r>
      <t xml:space="preserve">
</t>
    </r>
    <r>
      <rPr>
        <b/>
        <sz val="11"/>
        <color rgb="FF000000"/>
        <rFont val="Calibri"/>
        <family val="2"/>
        <scheme val="minor"/>
      </rPr>
      <t xml:space="preserve">2- </t>
    </r>
    <r>
      <rPr>
        <sz val="11"/>
        <color rgb="FF000000"/>
        <rFont val="Calibri"/>
        <family val="2"/>
        <scheme val="minor"/>
      </rPr>
      <t>KEVIN TORRES</t>
    </r>
  </si>
  <si>
    <r>
      <t xml:space="preserve">1- YOEL SOLANO </t>
    </r>
    <r>
      <rPr>
        <sz val="11"/>
        <color rgb="FFFF0000"/>
        <rFont val="Calibri"/>
        <family val="2"/>
        <scheme val="minor"/>
      </rPr>
      <t>1. VACANTE DISPONIBLE</t>
    </r>
  </si>
  <si>
    <t>5- ARLEY GOMEZ
6- INSTRUCTOR DE INGLES
7- INSTRUCTOR DE INGLES
8- VACANTE</t>
  </si>
  <si>
    <t xml:space="preserve">1- JOSE MERIÑO
</t>
  </si>
  <si>
    <t xml:space="preserve">1- ALBERTO MARIO TORRES PÉREZ (enviado)
2- DIANA LUZ OÑORO MANOTAS (enviado)
3- MARTHA LUZ  FLOREZ SALAS (enviado) 375
4- RENE PAUL CARVAJAL POLO
5- TATIANA INES LARA BARRAZA (enviado) 377
6- (SEGUIMIENTO)- KEVIN ADIT (enviado) 378
</t>
  </si>
  <si>
    <t xml:space="preserve">1- JASON ASPRILLA (enviado)
2 - OSVALDO VIDES (enviado)
3-KEVIN JACKSON
4 -OSVALDO HERRERA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</si>
</sst>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4" formatCode="_-&quot;$&quot;\ * #,##0.00_-;\-&quot;$&quot;\ * #,##0.00_-;_-&quot;$&quot;\ * &quot;-&quot;??_-;_-@_-"/>
    <numFmt numFmtId="164" formatCode="#,##0_ ;[Red]\-#,##0\ "/>
    <numFmt numFmtId="165" formatCode="&quot;$&quot;\ #,##0.00"/>
    <numFmt numFmtId="166" formatCode="[$-409]dd\-mmm\-yy;@"/>
    <numFmt numFmtId="167" formatCode="[$$]#,##0"/>
    <numFmt numFmtId="168" formatCode="[$$-86B]\ #,##0.00"/>
    <numFmt numFmtId="169" formatCode="[$$]#,##0.00" x16r2:formatCode16="[$$-sn-Latn-ZW]#,##0.00"/>
    <numFmt numFmtId="170" formatCode="_([$$-240A]\ * #,##0_);_([$$-240A]\ * \(#,##0\);_([$$-240A]\ * &quot;-&quot;??_);_(@_)"/>
    <numFmt numFmtId="171" formatCode="_(&quot;$&quot;* #,##0.00_);_(&quot;$&quot;* \(#,##0.00\);_(&quot;$&quot;* &quot;-&quot;??_);_(@_)"/>
    <numFmt numFmtId="172" formatCode="_(* #,##0.00_);_(* \(#,##0.00\);_(* &quot;-&quot;??_);_(@_)"/>
    <numFmt numFmtId="173" formatCode="_-&quot;$&quot;\ * #,##0_-;\-&quot;$&quot;\ * #,##0_-;_-&quot;$&quot;\ * &quot;-&quot;??_-;_-@_-"/>
    <numFmt numFmtId="174" formatCode="[$$-86B]\ #,##0"/>
  </numFmts>
  <fonts count="29" x14ac:knownFonts="1">
    <font>
      <sz val="11"/>
      <color theme="1"/>
      <name val="Calibri"/>
      <family val="2"/>
      <scheme val="minor"/>
    </font>
    <font>
      <sz val="11"/>
      <color theme="1"/>
      <name val="Calibri"/>
      <family val="2"/>
      <scheme val="minor"/>
    </font>
    <font>
      <sz val="11"/>
      <color rgb="FFFF0000"/>
      <name val="Calibri"/>
      <family val="2"/>
      <scheme val="minor"/>
    </font>
    <font>
      <sz val="11"/>
      <name val="Calibri"/>
      <family val="2"/>
    </font>
    <font>
      <sz val="12"/>
      <color theme="1"/>
      <name val="Calibri"/>
      <family val="2"/>
      <scheme val="minor"/>
    </font>
    <font>
      <sz val="10"/>
      <color theme="1"/>
      <name val="Calibri"/>
      <family val="2"/>
    </font>
    <font>
      <b/>
      <sz val="11"/>
      <color theme="1"/>
      <name val="Calibri"/>
      <family val="2"/>
      <scheme val="minor"/>
    </font>
    <font>
      <b/>
      <sz val="12"/>
      <color theme="1"/>
      <name val="Arial"/>
      <family val="2"/>
    </font>
    <font>
      <sz val="12"/>
      <color theme="1"/>
      <name val="Arial"/>
      <family val="2"/>
    </font>
    <font>
      <b/>
      <sz val="11"/>
      <color theme="1"/>
      <name val="Arial"/>
      <family val="2"/>
    </font>
    <font>
      <sz val="11"/>
      <color rgb="FF000000"/>
      <name val="Calibri"/>
      <family val="2"/>
      <scheme val="minor"/>
    </font>
    <font>
      <sz val="10"/>
      <color rgb="FF000000"/>
      <name val="Arial"/>
      <family val="2"/>
    </font>
    <font>
      <sz val="10"/>
      <color rgb="FF000000"/>
      <name val="Calibri"/>
      <family val="2"/>
    </font>
    <font>
      <b/>
      <sz val="11"/>
      <color rgb="FF000000"/>
      <name val="Calibri"/>
      <family val="2"/>
      <scheme val="minor"/>
    </font>
    <font>
      <sz val="11"/>
      <color rgb="FF000000"/>
      <name val="Calibri"/>
      <family val="2"/>
    </font>
    <font>
      <sz val="11"/>
      <color theme="1"/>
      <name val="Arial"/>
      <family val="2"/>
    </font>
    <font>
      <b/>
      <sz val="12"/>
      <name val="Arial"/>
      <family val="2"/>
    </font>
    <font>
      <b/>
      <sz val="14"/>
      <color theme="1"/>
      <name val="Calibri"/>
      <family val="2"/>
      <scheme val="minor"/>
    </font>
    <font>
      <sz val="11"/>
      <color theme="1"/>
      <name val="Calibri"/>
      <family val="2"/>
    </font>
    <font>
      <b/>
      <sz val="10"/>
      <color theme="1"/>
      <name val="Arial"/>
      <family val="2"/>
    </font>
    <font>
      <b/>
      <sz val="11"/>
      <name val="Arial"/>
      <family val="2"/>
    </font>
    <font>
      <sz val="10"/>
      <color theme="1"/>
      <name val="Arial"/>
      <family val="2"/>
    </font>
    <font>
      <b/>
      <sz val="10"/>
      <color rgb="FF000000"/>
      <name val="Arial"/>
      <family val="2"/>
    </font>
    <font>
      <sz val="11"/>
      <color rgb="FF0070C0"/>
      <name val="Calibri"/>
      <family val="2"/>
    </font>
    <font>
      <sz val="11"/>
      <name val="Calibri"/>
      <family val="2"/>
      <scheme val="minor"/>
    </font>
    <font>
      <b/>
      <sz val="11"/>
      <name val="Calibri"/>
      <family val="2"/>
      <scheme val="minor"/>
    </font>
    <font>
      <b/>
      <sz val="10"/>
      <name val="Arial"/>
      <family val="2"/>
    </font>
    <font>
      <sz val="10"/>
      <color theme="1"/>
      <name val="Calibri"/>
      <family val="2"/>
      <scheme val="minor"/>
    </font>
    <font>
      <sz val="10"/>
      <name val="Calibri"/>
      <family val="2"/>
    </font>
  </fonts>
  <fills count="15">
    <fill>
      <patternFill patternType="none"/>
    </fill>
    <fill>
      <patternFill patternType="gray125"/>
    </fill>
    <fill>
      <patternFill patternType="solid">
        <fgColor rgb="FFFFFF00"/>
        <bgColor rgb="FFFFFF00"/>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8" tint="-0.249977111117893"/>
        <bgColor indexed="64"/>
      </patternFill>
    </fill>
    <fill>
      <patternFill patternType="solid">
        <fgColor theme="0" tint="-0.34998626667073579"/>
        <bgColor indexed="64"/>
      </patternFill>
    </fill>
    <fill>
      <patternFill patternType="solid">
        <fgColor rgb="FF00B0F0"/>
        <bgColor indexed="64"/>
      </patternFill>
    </fill>
    <fill>
      <patternFill patternType="solid">
        <fgColor theme="2" tint="-9.9978637043366805E-2"/>
        <bgColor indexed="64"/>
      </patternFill>
    </fill>
    <fill>
      <patternFill patternType="solid">
        <fgColor rgb="FF92D050"/>
        <bgColor indexed="64"/>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right/>
      <top/>
      <bottom style="thin">
        <color rgb="FF000000"/>
      </bottom>
      <diagonal/>
    </border>
    <border>
      <left/>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indexed="64"/>
      </top>
      <bottom style="thin">
        <color indexed="64"/>
      </bottom>
      <diagonal/>
    </border>
    <border>
      <left/>
      <right style="thin">
        <color rgb="FF000000"/>
      </right>
      <top style="thin">
        <color rgb="FF000000"/>
      </top>
      <bottom/>
      <diagonal/>
    </border>
    <border>
      <left/>
      <right style="thin">
        <color indexed="64"/>
      </right>
      <top style="thin">
        <color indexed="64"/>
      </top>
      <bottom/>
      <diagonal/>
    </border>
    <border>
      <left/>
      <right/>
      <top style="thin">
        <color rgb="FF000000"/>
      </top>
      <bottom/>
      <diagonal/>
    </border>
    <border>
      <left/>
      <right/>
      <top style="thin">
        <color indexed="64"/>
      </top>
      <bottom/>
      <diagonal/>
    </border>
    <border>
      <left style="thin">
        <color rgb="FF000000"/>
      </left>
      <right style="thin">
        <color rgb="FF000000"/>
      </right>
      <top/>
      <bottom/>
      <diagonal/>
    </border>
  </borders>
  <cellStyleXfs count="11">
    <xf numFmtId="0" fontId="0" fillId="0" borderId="0"/>
    <xf numFmtId="0" fontId="1" fillId="0" borderId="0"/>
    <xf numFmtId="0" fontId="4" fillId="0" borderId="0"/>
    <xf numFmtId="42" fontId="1" fillId="0" borderId="0" applyFont="0" applyFill="0" applyBorder="0" applyAlignment="0" applyProtection="0"/>
    <xf numFmtId="171" fontId="1" fillId="0" borderId="0" applyFont="0" applyFill="0" applyBorder="0" applyAlignment="0" applyProtection="0"/>
    <xf numFmtId="172" fontId="1" fillId="0" borderId="0" applyFont="0" applyFill="0" applyBorder="0" applyAlignment="0" applyProtection="0"/>
    <xf numFmtId="0" fontId="1" fillId="0" borderId="0"/>
    <xf numFmtId="0" fontId="1" fillId="0" borderId="0"/>
    <xf numFmtId="0" fontId="3" fillId="0" borderId="0"/>
    <xf numFmtId="0" fontId="1" fillId="0" borderId="0"/>
    <xf numFmtId="44" fontId="1" fillId="0" borderId="0" applyFont="0" applyFill="0" applyBorder="0" applyAlignment="0" applyProtection="0"/>
  </cellStyleXfs>
  <cellXfs count="187">
    <xf numFmtId="0" fontId="0" fillId="0" borderId="0" xfId="0"/>
    <xf numFmtId="0" fontId="0" fillId="0" borderId="0" xfId="0" applyAlignment="1">
      <alignment horizontal="center" vertical="center"/>
    </xf>
    <xf numFmtId="165" fontId="0" fillId="0" borderId="0" xfId="0" applyNumberFormat="1"/>
    <xf numFmtId="0" fontId="0" fillId="0" borderId="0" xfId="0" applyAlignment="1">
      <alignment wrapText="1"/>
    </xf>
    <xf numFmtId="0" fontId="7" fillId="0" borderId="0" xfId="0" applyFont="1" applyAlignment="1">
      <alignment vertical="center" wrapText="1"/>
    </xf>
    <xf numFmtId="0" fontId="7" fillId="0" borderId="0" xfId="0" applyFont="1" applyAlignment="1">
      <alignment horizontal="center" vertical="center" wrapText="1"/>
    </xf>
    <xf numFmtId="0" fontId="9" fillId="0" borderId="0" xfId="0" applyFont="1" applyAlignment="1">
      <alignment horizontal="center" vertical="center" wrapText="1"/>
    </xf>
    <xf numFmtId="0" fontId="0" fillId="0" borderId="0" xfId="0" applyAlignment="1">
      <alignment horizontal="center" vertical="center" wrapText="1"/>
    </xf>
    <xf numFmtId="0" fontId="15" fillId="0" borderId="0" xfId="0" applyFont="1" applyAlignment="1">
      <alignment horizontal="center" vertical="center" wrapText="1"/>
    </xf>
    <xf numFmtId="0" fontId="8" fillId="0" borderId="0" xfId="0" applyFont="1" applyAlignment="1">
      <alignment horizontal="center" vertical="center" wrapText="1"/>
    </xf>
    <xf numFmtId="0" fontId="16" fillId="0" borderId="0" xfId="0" applyFont="1" applyAlignment="1">
      <alignment horizontal="center" vertical="center" wrapText="1"/>
    </xf>
    <xf numFmtId="170" fontId="16" fillId="0" borderId="0" xfId="0" applyNumberFormat="1" applyFont="1" applyAlignment="1">
      <alignment horizontal="center" vertical="center" wrapText="1"/>
    </xf>
    <xf numFmtId="0" fontId="0" fillId="4" borderId="3" xfId="0" applyFill="1" applyBorder="1" applyAlignment="1">
      <alignment horizontal="center" vertical="center" wrapText="1"/>
    </xf>
    <xf numFmtId="167" fontId="12" fillId="4" borderId="3" xfId="0" applyNumberFormat="1" applyFont="1" applyFill="1" applyBorder="1" applyAlignment="1">
      <alignment horizontal="center" vertical="center"/>
    </xf>
    <xf numFmtId="0" fontId="17" fillId="0" borderId="0" xfId="0" applyFont="1" applyAlignment="1">
      <alignment horizontal="right" vertical="center" wrapText="1"/>
    </xf>
    <xf numFmtId="1" fontId="7" fillId="0" borderId="0" xfId="4" applyNumberFormat="1" applyFont="1" applyFill="1" applyBorder="1" applyAlignment="1">
      <alignment horizontal="center" vertical="center" wrapText="1"/>
    </xf>
    <xf numFmtId="168" fontId="7" fillId="0" borderId="0" xfId="3" applyNumberFormat="1" applyFont="1" applyFill="1" applyBorder="1" applyAlignment="1">
      <alignment horizontal="center" vertical="center" wrapText="1"/>
    </xf>
    <xf numFmtId="168" fontId="9" fillId="0" borderId="0" xfId="3" applyNumberFormat="1" applyFont="1" applyFill="1" applyBorder="1" applyAlignment="1">
      <alignment horizontal="center" vertical="center" wrapText="1"/>
    </xf>
    <xf numFmtId="0" fontId="7" fillId="0" borderId="0" xfId="5" applyNumberFormat="1" applyFont="1" applyFill="1" applyBorder="1" applyAlignment="1">
      <alignment horizontal="center" vertical="center" wrapText="1"/>
    </xf>
    <xf numFmtId="171" fontId="7" fillId="0" borderId="0" xfId="4" applyFont="1" applyFill="1" applyBorder="1" applyAlignment="1">
      <alignment horizontal="center" vertical="center" wrapText="1"/>
    </xf>
    <xf numFmtId="171" fontId="9" fillId="0" borderId="0" xfId="4" applyFont="1" applyFill="1" applyBorder="1" applyAlignment="1">
      <alignment horizontal="center" vertical="center" wrapText="1"/>
    </xf>
    <xf numFmtId="0" fontId="22" fillId="2" borderId="3" xfId="1" applyFont="1" applyFill="1" applyBorder="1" applyAlignment="1">
      <alignment horizontal="center" vertical="center" wrapText="1"/>
    </xf>
    <xf numFmtId="0" fontId="7" fillId="5" borderId="5" xfId="0" applyFont="1" applyFill="1" applyBorder="1" applyAlignment="1">
      <alignment horizontal="center" vertical="center" wrapText="1"/>
    </xf>
    <xf numFmtId="168" fontId="20" fillId="5" borderId="5" xfId="3" applyNumberFormat="1" applyFont="1" applyFill="1" applyBorder="1" applyAlignment="1">
      <alignment horizontal="center" vertical="center" wrapText="1"/>
    </xf>
    <xf numFmtId="0" fontId="8" fillId="0" borderId="9" xfId="0" applyFont="1" applyBorder="1" applyAlignment="1">
      <alignment horizontal="center" vertical="center" wrapText="1"/>
    </xf>
    <xf numFmtId="0" fontId="0" fillId="0" borderId="7" xfId="0" applyBorder="1" applyAlignment="1">
      <alignment horizontal="center" vertical="center" wrapText="1"/>
    </xf>
    <xf numFmtId="164" fontId="14" fillId="0" borderId="7" xfId="1" applyNumberFormat="1" applyFont="1" applyBorder="1" applyAlignment="1">
      <alignment horizontal="center" vertical="center" wrapText="1"/>
    </xf>
    <xf numFmtId="0" fontId="0" fillId="0" borderId="1" xfId="0" applyBorder="1" applyAlignment="1">
      <alignment horizontal="center" vertical="center" wrapText="1"/>
    </xf>
    <xf numFmtId="0" fontId="12" fillId="0" borderId="2" xfId="0" applyFont="1" applyBorder="1" applyAlignment="1">
      <alignment horizontal="center" vertical="center" wrapText="1"/>
    </xf>
    <xf numFmtId="168" fontId="0" fillId="0" borderId="6" xfId="0" applyNumberFormat="1"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left" vertical="center" wrapText="1"/>
    </xf>
    <xf numFmtId="169" fontId="0" fillId="0" borderId="0" xfId="0" applyNumberFormat="1"/>
    <xf numFmtId="164" fontId="14" fillId="0" borderId="8" xfId="1" applyNumberFormat="1" applyFont="1" applyBorder="1" applyAlignment="1">
      <alignment horizontal="center" vertical="center" wrapText="1"/>
    </xf>
    <xf numFmtId="0" fontId="0" fillId="0" borderId="3" xfId="0" applyBorder="1" applyAlignment="1">
      <alignment horizontal="center" vertical="center" wrapText="1"/>
    </xf>
    <xf numFmtId="164" fontId="14" fillId="0" borderId="3" xfId="1" applyNumberFormat="1" applyFont="1" applyBorder="1" applyAlignment="1">
      <alignment horizontal="center" vertical="center" wrapText="1"/>
    </xf>
    <xf numFmtId="0" fontId="19" fillId="6" borderId="3" xfId="0" applyFont="1" applyFill="1" applyBorder="1" applyAlignment="1">
      <alignment horizontal="center" vertical="center" wrapText="1"/>
    </xf>
    <xf numFmtId="0" fontId="9" fillId="0" borderId="0" xfId="0" applyFont="1" applyAlignment="1">
      <alignment vertical="center" wrapText="1"/>
    </xf>
    <xf numFmtId="14" fontId="20" fillId="0" borderId="0" xfId="0" applyNumberFormat="1" applyFont="1" applyAlignment="1">
      <alignment horizontal="center" vertical="center" wrapText="1"/>
    </xf>
    <xf numFmtId="166" fontId="14" fillId="8" borderId="3" xfId="0" applyNumberFormat="1" applyFont="1" applyFill="1" applyBorder="1" applyAlignment="1">
      <alignment horizontal="center" vertical="center" wrapText="1"/>
    </xf>
    <xf numFmtId="166" fontId="14" fillId="4" borderId="3" xfId="0" applyNumberFormat="1" applyFont="1" applyFill="1" applyBorder="1" applyAlignment="1">
      <alignment horizontal="center" vertical="center" wrapText="1"/>
    </xf>
    <xf numFmtId="166" fontId="14" fillId="9" borderId="3" xfId="0" applyNumberFormat="1" applyFont="1" applyFill="1" applyBorder="1" applyAlignment="1">
      <alignment horizontal="center" vertical="center" wrapText="1"/>
    </xf>
    <xf numFmtId="166" fontId="23" fillId="9" borderId="3" xfId="0" applyNumberFormat="1" applyFont="1" applyFill="1" applyBorder="1" applyAlignment="1">
      <alignment horizontal="center" vertical="center" wrapText="1"/>
    </xf>
    <xf numFmtId="0" fontId="0" fillId="9" borderId="3" xfId="0" applyFill="1" applyBorder="1" applyAlignment="1">
      <alignment horizontal="center" vertical="center" wrapText="1"/>
    </xf>
    <xf numFmtId="167" fontId="12" fillId="9" borderId="3" xfId="0" applyNumberFormat="1" applyFont="1" applyFill="1" applyBorder="1" applyAlignment="1">
      <alignment horizontal="center" vertical="center"/>
    </xf>
    <xf numFmtId="0" fontId="6" fillId="0" borderId="3" xfId="0" applyFont="1" applyBorder="1" applyAlignment="1">
      <alignment horizontal="center"/>
    </xf>
    <xf numFmtId="0" fontId="6" fillId="0" borderId="0" xfId="0" applyFont="1" applyAlignment="1">
      <alignment horizontal="center"/>
    </xf>
    <xf numFmtId="166" fontId="18" fillId="7" borderId="3" xfId="0" applyNumberFormat="1" applyFont="1" applyFill="1" applyBorder="1" applyAlignment="1">
      <alignment horizontal="center" vertical="center" wrapText="1"/>
    </xf>
    <xf numFmtId="0" fontId="6" fillId="9" borderId="3" xfId="0" applyFont="1" applyFill="1" applyBorder="1" applyAlignment="1">
      <alignment horizontal="center"/>
    </xf>
    <xf numFmtId="0" fontId="0" fillId="8" borderId="3" xfId="0" applyFill="1" applyBorder="1" applyAlignment="1">
      <alignment horizontal="center" vertical="center" wrapText="1"/>
    </xf>
    <xf numFmtId="167" fontId="12" fillId="8" borderId="3" xfId="0" applyNumberFormat="1" applyFont="1" applyFill="1" applyBorder="1" applyAlignment="1">
      <alignment horizontal="center" vertical="center"/>
    </xf>
    <xf numFmtId="0" fontId="0" fillId="7" borderId="3" xfId="0" applyFill="1" applyBorder="1" applyAlignment="1">
      <alignment horizontal="center" vertical="center" wrapText="1"/>
    </xf>
    <xf numFmtId="167" fontId="5" fillId="7" borderId="3" xfId="0" applyNumberFormat="1" applyFont="1" applyFill="1" applyBorder="1" applyAlignment="1">
      <alignment horizontal="center" vertical="center"/>
    </xf>
    <xf numFmtId="173" fontId="6" fillId="0" borderId="0" xfId="0" applyNumberFormat="1" applyFont="1" applyAlignment="1">
      <alignment horizontal="center"/>
    </xf>
    <xf numFmtId="0" fontId="6" fillId="0" borderId="1" xfId="0" applyFont="1" applyBorder="1" applyAlignment="1">
      <alignment horizontal="left" vertical="center" wrapText="1"/>
    </xf>
    <xf numFmtId="0" fontId="10" fillId="0" borderId="1" xfId="0" applyFont="1" applyBorder="1" applyAlignment="1">
      <alignment horizontal="left" vertical="center" wrapText="1"/>
    </xf>
    <xf numFmtId="165" fontId="0" fillId="0" borderId="0" xfId="0" applyNumberFormat="1" applyAlignment="1">
      <alignment horizontal="center" vertical="center"/>
    </xf>
    <xf numFmtId="0" fontId="19" fillId="0" borderId="0" xfId="0" applyFont="1" applyAlignment="1">
      <alignment horizontal="center" vertical="center" wrapText="1"/>
    </xf>
    <xf numFmtId="164" fontId="12" fillId="0" borderId="7" xfId="1" applyNumberFormat="1" applyFont="1" applyBorder="1" applyAlignment="1">
      <alignment horizontal="center" vertical="center" wrapText="1"/>
    </xf>
    <xf numFmtId="164" fontId="12" fillId="0" borderId="8" xfId="1" applyNumberFormat="1" applyFont="1" applyBorder="1" applyAlignment="1">
      <alignment horizontal="center" vertical="center" wrapText="1"/>
    </xf>
    <xf numFmtId="168" fontId="26" fillId="0" borderId="0" xfId="3" applyNumberFormat="1" applyFont="1" applyFill="1" applyBorder="1" applyAlignment="1">
      <alignment horizontal="center" vertical="center" wrapText="1"/>
    </xf>
    <xf numFmtId="168" fontId="19" fillId="0" borderId="0" xfId="3" applyNumberFormat="1" applyFont="1" applyFill="1" applyBorder="1" applyAlignment="1">
      <alignment horizontal="center" vertical="center" wrapText="1"/>
    </xf>
    <xf numFmtId="171" fontId="19" fillId="0" borderId="0" xfId="4" applyFont="1" applyFill="1" applyBorder="1" applyAlignment="1">
      <alignment horizontal="center" vertical="center" wrapText="1"/>
    </xf>
    <xf numFmtId="0" fontId="27" fillId="0" borderId="0" xfId="0" applyFont="1"/>
    <xf numFmtId="0" fontId="0" fillId="0" borderId="4" xfId="0" applyBorder="1" applyAlignment="1">
      <alignment horizontal="center" vertical="center" wrapText="1"/>
    </xf>
    <xf numFmtId="0" fontId="12" fillId="0" borderId="3" xfId="0" applyFont="1" applyBorder="1" applyAlignment="1">
      <alignment horizontal="center" vertical="center" wrapText="1"/>
    </xf>
    <xf numFmtId="168" fontId="0" fillId="0" borderId="3" xfId="0" applyNumberFormat="1" applyBorder="1" applyAlignment="1">
      <alignment horizontal="center" vertical="center" wrapText="1"/>
    </xf>
    <xf numFmtId="164" fontId="12" fillId="0" borderId="3" xfId="1" applyNumberFormat="1"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166" fontId="14" fillId="10" borderId="3" xfId="0" applyNumberFormat="1" applyFont="1" applyFill="1" applyBorder="1" applyAlignment="1">
      <alignment horizontal="center" vertical="center" wrapText="1"/>
    </xf>
    <xf numFmtId="166" fontId="18" fillId="11" borderId="3" xfId="0" applyNumberFormat="1" applyFont="1" applyFill="1" applyBorder="1" applyAlignment="1">
      <alignment horizontal="center" vertical="center" wrapText="1"/>
    </xf>
    <xf numFmtId="0" fontId="0" fillId="11" borderId="3" xfId="0" applyFill="1" applyBorder="1" applyAlignment="1">
      <alignment horizontal="center" vertical="center" wrapText="1"/>
    </xf>
    <xf numFmtId="167" fontId="12" fillId="11" borderId="3" xfId="0" applyNumberFormat="1" applyFont="1" applyFill="1" applyBorder="1" applyAlignment="1">
      <alignment horizontal="center" vertical="center"/>
    </xf>
    <xf numFmtId="166" fontId="3" fillId="12" borderId="3" xfId="0" applyNumberFormat="1" applyFont="1" applyFill="1" applyBorder="1" applyAlignment="1">
      <alignment horizontal="center" vertical="center" wrapText="1"/>
    </xf>
    <xf numFmtId="0" fontId="24" fillId="12" borderId="3" xfId="0" applyFont="1" applyFill="1" applyBorder="1" applyAlignment="1">
      <alignment horizontal="center" vertical="center" wrapText="1"/>
    </xf>
    <xf numFmtId="167" fontId="28" fillId="12" borderId="3" xfId="0" applyNumberFormat="1" applyFont="1" applyFill="1" applyBorder="1" applyAlignment="1">
      <alignment horizontal="center" vertical="center"/>
    </xf>
    <xf numFmtId="0" fontId="6" fillId="3" borderId="3" xfId="0" applyFont="1" applyFill="1" applyBorder="1" applyAlignment="1">
      <alignment horizontal="center"/>
    </xf>
    <xf numFmtId="0" fontId="0" fillId="10" borderId="3" xfId="0" applyFill="1" applyBorder="1" applyAlignment="1">
      <alignment horizontal="center" vertical="center" wrapText="1"/>
    </xf>
    <xf numFmtId="167" fontId="12" fillId="10" borderId="3" xfId="0" applyNumberFormat="1" applyFont="1" applyFill="1" applyBorder="1" applyAlignment="1">
      <alignment horizontal="center" vertical="center"/>
    </xf>
    <xf numFmtId="174" fontId="20" fillId="5" borderId="5" xfId="3" applyNumberFormat="1" applyFont="1" applyFill="1" applyBorder="1" applyAlignment="1">
      <alignment horizontal="center" vertical="center" wrapText="1"/>
    </xf>
    <xf numFmtId="166" fontId="3" fillId="13" borderId="3" xfId="0" applyNumberFormat="1" applyFont="1" applyFill="1" applyBorder="1" applyAlignment="1">
      <alignment horizontal="center" vertical="center" wrapText="1"/>
    </xf>
    <xf numFmtId="0" fontId="24" fillId="13" borderId="3" xfId="0" applyFont="1" applyFill="1" applyBorder="1" applyAlignment="1">
      <alignment horizontal="center" vertical="center" wrapText="1"/>
    </xf>
    <xf numFmtId="167" fontId="28" fillId="13" borderId="3" xfId="0" applyNumberFormat="1" applyFont="1" applyFill="1" applyBorder="1" applyAlignment="1">
      <alignment horizontal="center" vertical="center"/>
    </xf>
    <xf numFmtId="173" fontId="6" fillId="14" borderId="3" xfId="10" applyNumberFormat="1" applyFont="1" applyFill="1" applyBorder="1" applyAlignment="1">
      <alignment horizontal="center"/>
    </xf>
    <xf numFmtId="173" fontId="6" fillId="0" borderId="3" xfId="10" applyNumberFormat="1" applyFont="1" applyFill="1" applyBorder="1" applyAlignment="1">
      <alignment horizontal="center"/>
    </xf>
    <xf numFmtId="0" fontId="6" fillId="0" borderId="10" xfId="0" applyFont="1" applyBorder="1" applyAlignment="1">
      <alignment horizontal="center"/>
    </xf>
    <xf numFmtId="0" fontId="0" fillId="0" borderId="3" xfId="0" applyBorder="1" applyAlignment="1">
      <alignment horizontal="center"/>
    </xf>
    <xf numFmtId="173" fontId="6" fillId="0" borderId="3" xfId="0" applyNumberFormat="1" applyFont="1" applyBorder="1" applyAlignment="1">
      <alignment horizontal="center"/>
    </xf>
    <xf numFmtId="0" fontId="19" fillId="6" borderId="11" xfId="0" applyFont="1" applyFill="1" applyBorder="1" applyAlignment="1">
      <alignment horizontal="center" vertical="center" wrapText="1"/>
    </xf>
    <xf numFmtId="0" fontId="0" fillId="0" borderId="12" xfId="0" applyBorder="1" applyAlignment="1">
      <alignment horizontal="center" vertical="center" wrapText="1"/>
    </xf>
    <xf numFmtId="0" fontId="12" fillId="0" borderId="13" xfId="0" applyFont="1" applyBorder="1" applyAlignment="1">
      <alignment horizontal="center" vertical="center" wrapText="1"/>
    </xf>
    <xf numFmtId="168" fontId="0" fillId="0" borderId="14" xfId="0" applyNumberFormat="1" applyBorder="1" applyAlignment="1">
      <alignment horizontal="center" vertical="center" wrapText="1"/>
    </xf>
    <xf numFmtId="0" fontId="13" fillId="0" borderId="12" xfId="0" applyFont="1" applyBorder="1" applyAlignment="1">
      <alignment horizontal="left" vertical="center" wrapText="1"/>
    </xf>
    <xf numFmtId="0" fontId="0" fillId="0" borderId="15" xfId="0" applyBorder="1" applyAlignment="1">
      <alignment horizontal="center" vertical="center" wrapText="1"/>
    </xf>
    <xf numFmtId="0" fontId="12" fillId="0" borderId="16" xfId="0" applyFont="1" applyBorder="1" applyAlignment="1">
      <alignment horizontal="center" vertical="center" wrapText="1"/>
    </xf>
    <xf numFmtId="168" fontId="0" fillId="0" borderId="17" xfId="0" applyNumberFormat="1" applyBorder="1" applyAlignment="1">
      <alignment horizontal="center" vertical="center" wrapText="1"/>
    </xf>
    <xf numFmtId="0" fontId="6" fillId="0" borderId="15" xfId="0" applyFont="1" applyBorder="1" applyAlignment="1">
      <alignment horizontal="left" vertical="center" wrapText="1"/>
    </xf>
    <xf numFmtId="0" fontId="0" fillId="0" borderId="15" xfId="0" applyBorder="1" applyAlignment="1">
      <alignment horizontal="left" vertical="center" wrapText="1"/>
    </xf>
    <xf numFmtId="0" fontId="0" fillId="0" borderId="15" xfId="0" applyBorder="1" applyAlignment="1">
      <alignment horizontal="left"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12" fillId="0" borderId="20" xfId="0" applyFont="1" applyBorder="1" applyAlignment="1">
      <alignment horizontal="center" vertical="center" wrapText="1"/>
    </xf>
    <xf numFmtId="0" fontId="12" fillId="0" borderId="19" xfId="0" applyFont="1" applyBorder="1" applyAlignment="1">
      <alignment horizontal="center" vertical="center" wrapText="1"/>
    </xf>
    <xf numFmtId="168" fontId="0" fillId="0" borderId="21" xfId="0" applyNumberFormat="1" applyBorder="1" applyAlignment="1">
      <alignment horizontal="center" vertical="center" wrapText="1"/>
    </xf>
    <xf numFmtId="168" fontId="0" fillId="0" borderId="19" xfId="0" applyNumberFormat="1" applyBorder="1" applyAlignment="1">
      <alignment horizontal="center" vertical="center" wrapText="1"/>
    </xf>
    <xf numFmtId="0" fontId="0" fillId="0" borderId="18" xfId="0" applyBorder="1" applyAlignment="1">
      <alignment horizontal="left" vertical="center"/>
    </xf>
    <xf numFmtId="0" fontId="10" fillId="0" borderId="8" xfId="0" applyFont="1" applyBorder="1" applyAlignment="1">
      <alignment horizontal="center" vertical="center" wrapText="1"/>
    </xf>
    <xf numFmtId="0" fontId="0" fillId="0" borderId="8" xfId="0" applyBorder="1" applyAlignment="1">
      <alignment horizontal="center" vertical="top" wrapText="1"/>
    </xf>
    <xf numFmtId="0" fontId="0" fillId="0" borderId="22" xfId="0" applyBorder="1" applyAlignment="1">
      <alignment horizontal="center" vertical="center" wrapText="1"/>
    </xf>
    <xf numFmtId="166" fontId="14" fillId="8" borderId="4" xfId="0" applyNumberFormat="1" applyFont="1" applyFill="1" applyBorder="1" applyAlignment="1">
      <alignment horizontal="center" vertical="center" wrapText="1"/>
    </xf>
    <xf numFmtId="0" fontId="0" fillId="8" borderId="8" xfId="0" applyFill="1" applyBorder="1" applyAlignment="1">
      <alignment horizontal="center" vertical="center" wrapText="1"/>
    </xf>
    <xf numFmtId="167" fontId="12" fillId="8" borderId="8" xfId="0" applyNumberFormat="1" applyFont="1" applyFill="1" applyBorder="1" applyAlignment="1">
      <alignment horizontal="center" vertical="center"/>
    </xf>
    <xf numFmtId="166" fontId="14" fillId="10" borderId="4" xfId="0" applyNumberFormat="1" applyFont="1" applyFill="1" applyBorder="1" applyAlignment="1">
      <alignment horizontal="center" vertical="center" wrapText="1"/>
    </xf>
    <xf numFmtId="0" fontId="0" fillId="10" borderId="8" xfId="0" applyFill="1" applyBorder="1" applyAlignment="1">
      <alignment horizontal="center" vertical="center" wrapText="1"/>
    </xf>
    <xf numFmtId="167" fontId="12" fillId="10" borderId="8" xfId="0" applyNumberFormat="1" applyFont="1" applyFill="1" applyBorder="1" applyAlignment="1">
      <alignment horizontal="center" vertical="center"/>
    </xf>
    <xf numFmtId="0" fontId="10" fillId="0" borderId="22" xfId="0" applyFont="1" applyBorder="1" applyAlignment="1">
      <alignment horizontal="center" vertical="center" wrapText="1"/>
    </xf>
    <xf numFmtId="0" fontId="0" fillId="0" borderId="22" xfId="0" applyBorder="1" applyAlignment="1">
      <alignment horizontal="center" vertical="top" wrapText="1"/>
    </xf>
    <xf numFmtId="0" fontId="11" fillId="0" borderId="22" xfId="0" applyFont="1" applyBorder="1" applyAlignment="1">
      <alignment horizontal="center" vertical="center" wrapText="1"/>
    </xf>
    <xf numFmtId="166" fontId="14" fillId="4" borderId="10" xfId="0" applyNumberFormat="1" applyFont="1" applyFill="1" applyBorder="1" applyAlignment="1">
      <alignment horizontal="center" vertical="center" wrapText="1"/>
    </xf>
    <xf numFmtId="0" fontId="0" fillId="4" borderId="22" xfId="0" applyFill="1" applyBorder="1" applyAlignment="1">
      <alignment horizontal="center" vertical="center" wrapText="1"/>
    </xf>
    <xf numFmtId="167" fontId="12" fillId="4" borderId="22" xfId="0" applyNumberFormat="1" applyFont="1" applyFill="1" applyBorder="1" applyAlignment="1">
      <alignment horizontal="center" vertical="center"/>
    </xf>
    <xf numFmtId="164" fontId="12" fillId="0" borderId="22" xfId="1" applyNumberFormat="1" applyFont="1" applyBorder="1" applyAlignment="1">
      <alignment horizontal="center" vertical="center" wrapText="1"/>
    </xf>
    <xf numFmtId="164" fontId="14" fillId="0" borderId="22" xfId="1" applyNumberFormat="1" applyFont="1" applyBorder="1" applyAlignment="1">
      <alignment horizontal="center" vertical="center" wrapText="1"/>
    </xf>
    <xf numFmtId="166" fontId="14" fillId="4" borderId="5" xfId="0" applyNumberFormat="1" applyFont="1" applyFill="1" applyBorder="1" applyAlignment="1">
      <alignment horizontal="center" vertical="center" wrapText="1"/>
    </xf>
    <xf numFmtId="0" fontId="0" fillId="4" borderId="7" xfId="0" applyFill="1" applyBorder="1" applyAlignment="1">
      <alignment horizontal="center" vertical="center" wrapText="1"/>
    </xf>
    <xf numFmtId="167" fontId="12" fillId="4" borderId="7" xfId="0" applyNumberFormat="1" applyFont="1" applyFill="1" applyBorder="1" applyAlignment="1">
      <alignment horizontal="center" vertical="center"/>
    </xf>
    <xf numFmtId="0" fontId="11" fillId="3" borderId="7" xfId="0" applyFont="1" applyFill="1" applyBorder="1" applyAlignment="1">
      <alignment horizontal="center" vertical="center" wrapText="1"/>
    </xf>
    <xf numFmtId="166" fontId="14" fillId="8" borderId="5" xfId="0" applyNumberFormat="1" applyFont="1" applyFill="1" applyBorder="1" applyAlignment="1">
      <alignment horizontal="center" vertical="center" wrapText="1"/>
    </xf>
    <xf numFmtId="166" fontId="23" fillId="8" borderId="5" xfId="0" applyNumberFormat="1" applyFont="1" applyFill="1" applyBorder="1" applyAlignment="1">
      <alignment horizontal="center" vertical="center" wrapText="1"/>
    </xf>
    <xf numFmtId="0" fontId="0" fillId="8" borderId="7" xfId="0" applyFill="1" applyBorder="1" applyAlignment="1">
      <alignment horizontal="center" vertical="center" wrapText="1"/>
    </xf>
    <xf numFmtId="167" fontId="12" fillId="8" borderId="7" xfId="0" applyNumberFormat="1" applyFont="1" applyFill="1" applyBorder="1" applyAlignment="1">
      <alignment horizontal="center" vertical="center"/>
    </xf>
    <xf numFmtId="0" fontId="0" fillId="0" borderId="22" xfId="0" applyBorder="1" applyAlignment="1">
      <alignment horizontal="center" vertical="center"/>
    </xf>
    <xf numFmtId="0" fontId="11" fillId="3" borderId="22" xfId="0" applyFont="1" applyFill="1" applyBorder="1" applyAlignment="1">
      <alignment horizontal="center" vertical="center" wrapText="1"/>
    </xf>
    <xf numFmtId="166" fontId="3" fillId="13" borderId="10" xfId="0" applyNumberFormat="1" applyFont="1" applyFill="1" applyBorder="1" applyAlignment="1">
      <alignment horizontal="center" vertical="center" wrapText="1"/>
    </xf>
    <xf numFmtId="0" fontId="24" fillId="13" borderId="22" xfId="0" applyFont="1" applyFill="1" applyBorder="1" applyAlignment="1">
      <alignment horizontal="center" vertical="center" wrapText="1"/>
    </xf>
    <xf numFmtId="167" fontId="28" fillId="13" borderId="22" xfId="0" applyNumberFormat="1" applyFont="1" applyFill="1" applyBorder="1" applyAlignment="1">
      <alignment horizontal="center" vertical="center"/>
    </xf>
    <xf numFmtId="0" fontId="0" fillId="0" borderId="5" xfId="0" applyBorder="1" applyAlignment="1">
      <alignment horizontal="center" vertical="center" wrapText="1"/>
    </xf>
    <xf numFmtId="0" fontId="0" fillId="0" borderId="7" xfId="0" applyBorder="1" applyAlignment="1">
      <alignment horizontal="center" vertical="center"/>
    </xf>
    <xf numFmtId="0" fontId="11" fillId="3" borderId="5" xfId="0" applyFont="1" applyFill="1" applyBorder="1" applyAlignment="1">
      <alignment horizontal="center" vertical="center" wrapText="1"/>
    </xf>
    <xf numFmtId="166" fontId="14" fillId="12" borderId="5" xfId="0" applyNumberFormat="1" applyFont="1" applyFill="1" applyBorder="1" applyAlignment="1">
      <alignment horizontal="center" vertical="center" wrapText="1"/>
    </xf>
    <xf numFmtId="166" fontId="23" fillId="12" borderId="5" xfId="0" applyNumberFormat="1" applyFont="1" applyFill="1" applyBorder="1" applyAlignment="1">
      <alignment horizontal="center" vertical="center" wrapText="1"/>
    </xf>
    <xf numFmtId="0" fontId="0" fillId="12" borderId="5" xfId="0" applyFill="1" applyBorder="1" applyAlignment="1">
      <alignment horizontal="center" vertical="center" wrapText="1"/>
    </xf>
    <xf numFmtId="167" fontId="12" fillId="12" borderId="5" xfId="0" applyNumberFormat="1" applyFont="1" applyFill="1" applyBorder="1" applyAlignment="1">
      <alignment horizontal="center" vertical="center"/>
    </xf>
    <xf numFmtId="164" fontId="12" fillId="0" borderId="5" xfId="1" applyNumberFormat="1" applyFont="1" applyBorder="1" applyAlignment="1">
      <alignment horizontal="center" vertical="center" wrapText="1"/>
    </xf>
    <xf numFmtId="164" fontId="14" fillId="0" borderId="5" xfId="1" applyNumberFormat="1" applyFont="1" applyBorder="1" applyAlignment="1">
      <alignment horizontal="center" vertical="center" wrapText="1"/>
    </xf>
    <xf numFmtId="0" fontId="10" fillId="0" borderId="3" xfId="0" applyFont="1" applyBorder="1" applyAlignment="1">
      <alignment horizontal="center" vertical="center" wrapText="1"/>
    </xf>
    <xf numFmtId="0" fontId="0" fillId="0" borderId="3" xfId="0" applyBorder="1" applyAlignment="1">
      <alignment horizontal="center" vertical="top" wrapText="1"/>
    </xf>
    <xf numFmtId="0" fontId="0" fillId="0" borderId="3" xfId="0" applyBorder="1" applyAlignment="1">
      <alignment horizontal="center" vertical="center"/>
    </xf>
    <xf numFmtId="0" fontId="24" fillId="0" borderId="3" xfId="0" applyFont="1" applyBorder="1" applyAlignment="1">
      <alignment horizontal="center" vertical="center" wrapText="1"/>
    </xf>
    <xf numFmtId="0" fontId="0" fillId="0" borderId="7" xfId="0" applyBorder="1" applyAlignment="1">
      <alignment horizontal="left" vertical="center" wrapText="1"/>
    </xf>
    <xf numFmtId="0" fontId="10" fillId="0" borderId="3" xfId="0" applyFont="1" applyBorder="1" applyAlignment="1">
      <alignment horizontal="left" vertical="center" wrapText="1"/>
    </xf>
    <xf numFmtId="0" fontId="25" fillId="0" borderId="15" xfId="0" applyFont="1" applyBorder="1" applyAlignment="1">
      <alignment horizontal="left" vertical="center" wrapText="1"/>
    </xf>
    <xf numFmtId="0" fontId="6" fillId="0" borderId="7" xfId="0" applyFont="1" applyBorder="1" applyAlignment="1">
      <alignment horizontal="left" vertical="center" wrapText="1"/>
    </xf>
    <xf numFmtId="0" fontId="13" fillId="0" borderId="15" xfId="0" applyFont="1" applyBorder="1" applyAlignment="1">
      <alignment horizontal="left" vertical="center" wrapText="1"/>
    </xf>
    <xf numFmtId="0" fontId="6" fillId="0" borderId="15" xfId="0" applyFont="1" applyBorder="1" applyAlignment="1">
      <alignment horizontal="left" vertical="center"/>
    </xf>
    <xf numFmtId="0" fontId="11" fillId="14" borderId="3" xfId="0" applyFont="1" applyFill="1" applyBorder="1" applyAlignment="1">
      <alignment horizontal="center" vertical="center" wrapText="1"/>
    </xf>
    <xf numFmtId="0" fontId="17" fillId="0" borderId="0" xfId="0" applyFont="1" applyAlignment="1">
      <alignment horizontal="right" vertical="center" wrapText="1"/>
    </xf>
    <xf numFmtId="0" fontId="0" fillId="0" borderId="2" xfId="0" applyBorder="1" applyAlignment="1">
      <alignment horizontal="center" vertical="center" wrapText="1"/>
    </xf>
    <xf numFmtId="0" fontId="0" fillId="0" borderId="16" xfId="0" applyBorder="1" applyAlignment="1">
      <alignment horizontal="center" vertical="center" wrapText="1"/>
    </xf>
    <xf numFmtId="0" fontId="10" fillId="0" borderId="4" xfId="0" applyFont="1" applyBorder="1" applyAlignment="1">
      <alignment horizontal="center" vertical="center" wrapText="1"/>
    </xf>
    <xf numFmtId="0" fontId="0" fillId="0" borderId="4" xfId="0" applyBorder="1" applyAlignment="1">
      <alignment horizontal="center" vertical="top" wrapText="1"/>
    </xf>
    <xf numFmtId="0" fontId="11" fillId="14" borderId="4" xfId="0" applyFont="1" applyFill="1" applyBorder="1" applyAlignment="1">
      <alignment horizontal="center" vertical="center" wrapText="1"/>
    </xf>
    <xf numFmtId="166" fontId="14" fillId="9" borderId="4" xfId="0" applyNumberFormat="1" applyFont="1" applyFill="1" applyBorder="1" applyAlignment="1">
      <alignment horizontal="center" vertical="center" wrapText="1"/>
    </xf>
    <xf numFmtId="166" fontId="23" fillId="9" borderId="4" xfId="0" applyNumberFormat="1" applyFont="1" applyFill="1" applyBorder="1" applyAlignment="1">
      <alignment horizontal="center" vertical="center" wrapText="1"/>
    </xf>
    <xf numFmtId="0" fontId="0" fillId="9" borderId="4" xfId="0" applyFill="1" applyBorder="1" applyAlignment="1">
      <alignment horizontal="center" vertical="center" wrapText="1"/>
    </xf>
    <xf numFmtId="167" fontId="12" fillId="9" borderId="4" xfId="0" applyNumberFormat="1" applyFont="1" applyFill="1" applyBorder="1" applyAlignment="1">
      <alignment horizontal="center" vertical="center"/>
    </xf>
    <xf numFmtId="164" fontId="12" fillId="0" borderId="4" xfId="1" applyNumberFormat="1" applyFont="1" applyBorder="1" applyAlignment="1">
      <alignment horizontal="center" vertical="center" wrapText="1"/>
    </xf>
    <xf numFmtId="164" fontId="14" fillId="0" borderId="4" xfId="1" applyNumberFormat="1" applyFont="1" applyBorder="1" applyAlignment="1">
      <alignment horizontal="center" vertical="center" wrapText="1"/>
    </xf>
    <xf numFmtId="0" fontId="6" fillId="0" borderId="18" xfId="0" applyFont="1" applyBorder="1" applyAlignment="1">
      <alignment horizontal="left" vertical="center" wrapText="1"/>
    </xf>
    <xf numFmtId="0" fontId="11" fillId="3" borderId="8" xfId="0" applyFont="1" applyFill="1" applyBorder="1" applyAlignment="1">
      <alignment horizontal="center" vertical="center" wrapText="1"/>
    </xf>
    <xf numFmtId="166" fontId="14" fillId="11" borderId="4" xfId="0" applyNumberFormat="1" applyFont="1" applyFill="1" applyBorder="1" applyAlignment="1">
      <alignment horizontal="center" vertical="center" wrapText="1"/>
    </xf>
    <xf numFmtId="166" fontId="23" fillId="11" borderId="4" xfId="0" applyNumberFormat="1" applyFont="1" applyFill="1" applyBorder="1" applyAlignment="1">
      <alignment horizontal="center" vertical="center" wrapText="1"/>
    </xf>
    <xf numFmtId="0" fontId="0" fillId="11" borderId="8" xfId="0" applyFill="1" applyBorder="1" applyAlignment="1">
      <alignment horizontal="center" vertical="center" wrapText="1"/>
    </xf>
    <xf numFmtId="167" fontId="12" fillId="11" borderId="8" xfId="0" applyNumberFormat="1" applyFont="1" applyFill="1" applyBorder="1" applyAlignment="1">
      <alignment horizontal="center" vertical="center"/>
    </xf>
    <xf numFmtId="0" fontId="10" fillId="0" borderId="8" xfId="0" applyFont="1" applyBorder="1" applyAlignment="1">
      <alignment horizontal="left" vertical="center" wrapText="1"/>
    </xf>
    <xf numFmtId="0" fontId="11" fillId="14" borderId="5" xfId="0" applyFont="1" applyFill="1" applyBorder="1" applyAlignment="1">
      <alignment horizontal="center" vertical="center" wrapText="1"/>
    </xf>
    <xf numFmtId="166" fontId="14" fillId="9" borderId="5" xfId="0" applyNumberFormat="1" applyFont="1" applyFill="1" applyBorder="1" applyAlignment="1">
      <alignment horizontal="center" vertical="center" wrapText="1"/>
    </xf>
    <xf numFmtId="0" fontId="0" fillId="9" borderId="5" xfId="0" applyFill="1" applyBorder="1" applyAlignment="1">
      <alignment horizontal="center" vertical="center" wrapText="1"/>
    </xf>
    <xf numFmtId="167" fontId="12" fillId="9" borderId="5" xfId="0" applyNumberFormat="1" applyFont="1" applyFill="1" applyBorder="1" applyAlignment="1">
      <alignment horizontal="center" vertical="center"/>
    </xf>
    <xf numFmtId="0" fontId="6" fillId="0" borderId="12" xfId="0" applyFont="1" applyBorder="1" applyAlignment="1">
      <alignment horizontal="left" vertical="center" wrapText="1"/>
    </xf>
    <xf numFmtId="0" fontId="11" fillId="0" borderId="3" xfId="0" applyFont="1" applyBorder="1" applyAlignment="1">
      <alignment horizontal="center" vertical="center" wrapText="1"/>
    </xf>
    <xf numFmtId="166" fontId="14" fillId="7" borderId="3" xfId="0" applyNumberFormat="1" applyFont="1" applyFill="1" applyBorder="1" applyAlignment="1">
      <alignment horizontal="center" vertical="center" wrapText="1"/>
    </xf>
    <xf numFmtId="166" fontId="23" fillId="7" borderId="3" xfId="0" applyNumberFormat="1" applyFont="1" applyFill="1" applyBorder="1" applyAlignment="1">
      <alignment horizontal="center" vertical="center" wrapText="1"/>
    </xf>
    <xf numFmtId="167" fontId="12" fillId="7" borderId="3" xfId="0" applyNumberFormat="1" applyFont="1" applyFill="1" applyBorder="1" applyAlignment="1">
      <alignment horizontal="center" vertical="center"/>
    </xf>
    <xf numFmtId="0" fontId="6" fillId="0" borderId="3" xfId="0" applyFont="1" applyBorder="1" applyAlignment="1">
      <alignment horizontal="left" vertical="center" wrapText="1"/>
    </xf>
    <xf numFmtId="0" fontId="0" fillId="0" borderId="3" xfId="0" applyBorder="1" applyAlignment="1">
      <alignment vertical="center"/>
    </xf>
  </cellXfs>
  <cellStyles count="11">
    <cellStyle name="Millares 2" xfId="5" xr:uid="{72E56E05-58D3-41CA-8B61-733707B2E839}"/>
    <cellStyle name="Moneda" xfId="10" builtinId="4"/>
    <cellStyle name="Moneda [0]" xfId="3" builtinId="7"/>
    <cellStyle name="Moneda 2" xfId="4" xr:uid="{F3B08F35-59C7-4756-B483-66037DF9B7E7}"/>
    <cellStyle name="Normal" xfId="0" builtinId="0"/>
    <cellStyle name="Normal 2" xfId="2" xr:uid="{18FD3591-E7C6-4134-BBF5-F4772FE564DE}"/>
    <cellStyle name="Normal 2 2" xfId="8" xr:uid="{5B555A77-0847-4215-99EE-739C8892242F}"/>
    <cellStyle name="Normal 3" xfId="1" xr:uid="{4251B435-E804-490A-A05E-C569C7AAC1E3}"/>
    <cellStyle name="Normal 3 2" xfId="6" xr:uid="{103B4217-0FDB-4A8E-BC76-7880B053FE90}"/>
    <cellStyle name="Normal 4" xfId="9" xr:uid="{8C2EF682-EABD-410D-A8BD-91FADE364250}"/>
    <cellStyle name="Normal 5" xfId="7" xr:uid="{FB882FA7-C684-4699-926C-08CD5D93861B}"/>
  </cellStyles>
  <dxfs count="1">
    <dxf>
      <fill>
        <patternFill patternType="solid">
          <fgColor rgb="FFFCE4D6"/>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737C0-2903-40B6-AB95-BD708B0B0AE2}">
  <sheetPr filterMode="1">
    <tabColor theme="4" tint="0.79998168889431442"/>
  </sheetPr>
  <dimension ref="B1:Z41"/>
  <sheetViews>
    <sheetView showGridLines="0" tabSelected="1" zoomScale="84" zoomScaleNormal="84" workbookViewId="0">
      <selection activeCell="U18" sqref="U18"/>
    </sheetView>
  </sheetViews>
  <sheetFormatPr baseColWidth="10" defaultColWidth="11.44140625" defaultRowHeight="129" customHeight="1" x14ac:dyDescent="0.3"/>
  <cols>
    <col min="1" max="1" width="4.109375" customWidth="1"/>
    <col min="2" max="2" width="8.109375" customWidth="1"/>
    <col min="3" max="3" width="26.5546875" customWidth="1"/>
    <col min="4" max="4" width="58.6640625" hidden="1" customWidth="1"/>
    <col min="5" max="5" width="32.44140625" hidden="1" customWidth="1"/>
    <col min="6" max="6" width="51.5546875" customWidth="1"/>
    <col min="7" max="7" width="77.44140625" customWidth="1"/>
    <col min="8" max="8" width="75.33203125" customWidth="1"/>
    <col min="9" max="9" width="22.44140625" customWidth="1"/>
    <col min="10" max="10" width="28.88671875" customWidth="1"/>
    <col min="11" max="11" width="20.6640625" customWidth="1"/>
    <col min="12" max="12" width="56.33203125" hidden="1" customWidth="1"/>
    <col min="13" max="13" width="19.6640625" customWidth="1"/>
    <col min="14" max="14" width="12.33203125" customWidth="1"/>
    <col min="15" max="15" width="11.109375" customWidth="1"/>
    <col min="16" max="16" width="21.5546875" hidden="1" customWidth="1"/>
    <col min="17" max="17" width="14.44140625" customWidth="1"/>
    <col min="18" max="18" width="13.5546875" customWidth="1"/>
    <col min="19" max="19" width="22.33203125" customWidth="1"/>
    <col min="20" max="20" width="26.33203125" hidden="1" customWidth="1"/>
    <col min="21" max="21" width="29.44140625" style="63" customWidth="1"/>
    <col min="22" max="22" width="26.33203125" customWidth="1"/>
    <col min="23" max="23" width="71" style="1" customWidth="1"/>
    <col min="24" max="24" width="25.109375" customWidth="1"/>
    <col min="25" max="25" width="22" customWidth="1"/>
    <col min="26" max="26" width="26.44140625" hidden="1" customWidth="1"/>
  </cols>
  <sheetData>
    <row r="1" spans="2:26" ht="13.5" customHeight="1" x14ac:dyDescent="0.3">
      <c r="B1" s="4"/>
      <c r="C1" s="5"/>
      <c r="D1" s="4"/>
      <c r="E1" s="4"/>
      <c r="F1" s="4"/>
      <c r="G1" s="4"/>
      <c r="H1" s="4"/>
      <c r="I1" s="4"/>
      <c r="J1" s="4"/>
      <c r="K1" s="4"/>
      <c r="L1" s="5"/>
      <c r="M1" s="4"/>
      <c r="N1" s="37"/>
      <c r="O1" s="37"/>
      <c r="P1" s="4"/>
      <c r="Q1" s="4"/>
      <c r="R1" s="4"/>
      <c r="S1" s="4"/>
      <c r="T1" s="4"/>
      <c r="U1" s="57">
        <v>3</v>
      </c>
      <c r="V1" s="6"/>
    </row>
    <row r="2" spans="2:26" ht="12" customHeight="1" x14ac:dyDescent="0.3">
      <c r="B2" s="4"/>
      <c r="C2" s="5"/>
      <c r="D2" s="4"/>
      <c r="E2" s="4"/>
      <c r="F2" s="4"/>
      <c r="G2" s="4"/>
      <c r="H2" s="4"/>
      <c r="I2" s="4"/>
      <c r="J2" s="4"/>
      <c r="K2" s="4"/>
      <c r="L2" s="5"/>
      <c r="M2" s="4"/>
      <c r="N2" s="37"/>
      <c r="O2" s="37"/>
      <c r="P2" s="4"/>
      <c r="Q2" s="4"/>
      <c r="R2" s="4"/>
      <c r="S2" s="4"/>
      <c r="T2" s="4"/>
      <c r="U2" s="57"/>
      <c r="V2" s="6"/>
    </row>
    <row r="3" spans="2:26" ht="39.75" customHeight="1" x14ac:dyDescent="0.3">
      <c r="B3" s="36" t="s">
        <v>9</v>
      </c>
      <c r="C3" s="36" t="s">
        <v>12</v>
      </c>
      <c r="D3" s="89" t="s">
        <v>0</v>
      </c>
      <c r="E3" s="36" t="s">
        <v>117</v>
      </c>
      <c r="F3" s="36" t="s">
        <v>0</v>
      </c>
      <c r="G3" s="36" t="s">
        <v>13</v>
      </c>
      <c r="H3" s="36" t="s">
        <v>125</v>
      </c>
      <c r="I3" s="36" t="s">
        <v>14</v>
      </c>
      <c r="J3" s="36" t="s">
        <v>15</v>
      </c>
      <c r="K3" s="36" t="s">
        <v>16</v>
      </c>
      <c r="L3" s="89" t="s">
        <v>95</v>
      </c>
      <c r="M3" s="36" t="s">
        <v>10</v>
      </c>
      <c r="N3" s="36" t="s">
        <v>17</v>
      </c>
      <c r="O3" s="36" t="s">
        <v>18</v>
      </c>
      <c r="P3" s="89" t="s">
        <v>19</v>
      </c>
      <c r="Q3" s="36" t="s">
        <v>20</v>
      </c>
      <c r="R3" s="36" t="s">
        <v>21</v>
      </c>
      <c r="S3" s="36" t="s">
        <v>22</v>
      </c>
      <c r="T3" s="89" t="s">
        <v>11</v>
      </c>
      <c r="U3" s="21" t="s">
        <v>1</v>
      </c>
      <c r="V3" s="21" t="s">
        <v>2</v>
      </c>
      <c r="W3" s="89" t="s">
        <v>145</v>
      </c>
      <c r="Z3" s="2">
        <f>5*4737597*10</f>
        <v>236879850</v>
      </c>
    </row>
    <row r="4" spans="2:26" ht="308.25" hidden="1" customHeight="1" x14ac:dyDescent="0.3">
      <c r="B4" s="34">
        <v>1</v>
      </c>
      <c r="C4" s="146" t="s">
        <v>23</v>
      </c>
      <c r="D4" s="90" t="s">
        <v>24</v>
      </c>
      <c r="E4" s="25" t="s">
        <v>25</v>
      </c>
      <c r="F4" s="34" t="s">
        <v>155</v>
      </c>
      <c r="G4" s="147" t="s">
        <v>26</v>
      </c>
      <c r="H4" s="147" t="s">
        <v>26</v>
      </c>
      <c r="I4" s="34" t="s">
        <v>27</v>
      </c>
      <c r="J4" s="34" t="s">
        <v>28</v>
      </c>
      <c r="K4" s="34" t="s">
        <v>29</v>
      </c>
      <c r="L4" s="90" t="s">
        <v>96</v>
      </c>
      <c r="M4" s="156">
        <v>14</v>
      </c>
      <c r="N4" s="41">
        <v>46055</v>
      </c>
      <c r="O4" s="41">
        <v>46371</v>
      </c>
      <c r="P4" s="91" t="str">
        <f t="shared" ref="P4:P27" si="0">CONCATENATE(ROUND(_xlfn.DAYS(O4,N4)/30,2)," ","MESES")</f>
        <v>10,53 MESES</v>
      </c>
      <c r="Q4" s="43">
        <f>DATEDIF(N4,O4,"M")</f>
        <v>10</v>
      </c>
      <c r="R4" s="43">
        <v>14</v>
      </c>
      <c r="S4" s="44">
        <v>4737496</v>
      </c>
      <c r="T4" s="92">
        <f t="shared" ref="T4:T27" si="1">+((S4*Q4)+(S4/30)*R4)*M4</f>
        <v>694201080.5333333</v>
      </c>
      <c r="U4" s="67">
        <f t="shared" ref="U4:U27" si="2">((S4/30)*$U$1)*M4</f>
        <v>6632494.3999999994</v>
      </c>
      <c r="V4" s="35">
        <f>+T4-U4</f>
        <v>687568586.13333333</v>
      </c>
      <c r="W4" s="93" t="s">
        <v>171</v>
      </c>
      <c r="X4" s="1"/>
    </row>
    <row r="5" spans="2:26" ht="76.5" hidden="1" customHeight="1" x14ac:dyDescent="0.3">
      <c r="B5" s="109">
        <v>2</v>
      </c>
      <c r="C5" s="116" t="s">
        <v>23</v>
      </c>
      <c r="D5" s="27" t="s">
        <v>24</v>
      </c>
      <c r="E5" s="27" t="s">
        <v>25</v>
      </c>
      <c r="F5" s="109" t="s">
        <v>97</v>
      </c>
      <c r="G5" s="117" t="s">
        <v>26</v>
      </c>
      <c r="H5" s="117" t="s">
        <v>26</v>
      </c>
      <c r="I5" s="109" t="s">
        <v>27</v>
      </c>
      <c r="J5" s="109" t="s">
        <v>28</v>
      </c>
      <c r="K5" s="109" t="s">
        <v>29</v>
      </c>
      <c r="L5" s="27" t="s">
        <v>97</v>
      </c>
      <c r="M5" s="118">
        <v>5</v>
      </c>
      <c r="N5" s="119">
        <v>46086</v>
      </c>
      <c r="O5" s="119">
        <v>46371</v>
      </c>
      <c r="P5" s="28" t="str">
        <f t="shared" si="0"/>
        <v>9,5 MESES</v>
      </c>
      <c r="Q5" s="120">
        <f>DATEDIF(N5,O5,"M")</f>
        <v>9</v>
      </c>
      <c r="R5" s="120">
        <v>11</v>
      </c>
      <c r="S5" s="121">
        <v>4737496</v>
      </c>
      <c r="T5" s="29">
        <f t="shared" si="1"/>
        <v>221872729.33333334</v>
      </c>
      <c r="U5" s="122">
        <f t="shared" si="2"/>
        <v>2368748</v>
      </c>
      <c r="V5" s="123">
        <f t="shared" ref="V5:V27" si="3">+T5-U5</f>
        <v>219503981.33333334</v>
      </c>
      <c r="W5" s="153" t="s">
        <v>173</v>
      </c>
      <c r="X5" s="1"/>
    </row>
    <row r="6" spans="2:26" ht="172.5" hidden="1" customHeight="1" x14ac:dyDescent="0.3">
      <c r="B6" s="34">
        <v>3</v>
      </c>
      <c r="C6" s="34" t="s">
        <v>31</v>
      </c>
      <c r="D6" s="94" t="s">
        <v>24</v>
      </c>
      <c r="E6" s="27" t="s">
        <v>25</v>
      </c>
      <c r="F6" s="34" t="s">
        <v>98</v>
      </c>
      <c r="G6" s="34" t="s">
        <v>32</v>
      </c>
      <c r="H6" s="34" t="s">
        <v>120</v>
      </c>
      <c r="I6" s="34" t="s">
        <v>27</v>
      </c>
      <c r="J6" s="34" t="s">
        <v>28</v>
      </c>
      <c r="K6" s="34" t="s">
        <v>29</v>
      </c>
      <c r="L6" s="94" t="s">
        <v>98</v>
      </c>
      <c r="M6" s="156">
        <v>7</v>
      </c>
      <c r="N6" s="41">
        <v>46055</v>
      </c>
      <c r="O6" s="41">
        <v>46371</v>
      </c>
      <c r="P6" s="95" t="str">
        <f t="shared" si="0"/>
        <v>10,53 MESES</v>
      </c>
      <c r="Q6" s="43">
        <f>DATEDIF(N6,O6,"M")</f>
        <v>10</v>
      </c>
      <c r="R6" s="43">
        <v>14</v>
      </c>
      <c r="S6" s="44">
        <v>4737496</v>
      </c>
      <c r="T6" s="96">
        <f t="shared" si="1"/>
        <v>347100540.26666665</v>
      </c>
      <c r="U6" s="67">
        <f t="shared" si="2"/>
        <v>3316247.1999999997</v>
      </c>
      <c r="V6" s="35">
        <f t="shared" si="3"/>
        <v>343784293.06666666</v>
      </c>
      <c r="W6" s="97" t="s">
        <v>172</v>
      </c>
      <c r="X6" s="1"/>
    </row>
    <row r="7" spans="2:26" ht="221.25" hidden="1" customHeight="1" x14ac:dyDescent="0.3">
      <c r="B7" s="25">
        <v>4</v>
      </c>
      <c r="C7" s="25" t="s">
        <v>31</v>
      </c>
      <c r="D7" s="27" t="s">
        <v>24</v>
      </c>
      <c r="E7" s="27" t="s">
        <v>25</v>
      </c>
      <c r="F7" s="25" t="s">
        <v>99</v>
      </c>
      <c r="G7" s="25" t="s">
        <v>32</v>
      </c>
      <c r="H7" s="25" t="s">
        <v>120</v>
      </c>
      <c r="I7" s="25" t="s">
        <v>27</v>
      </c>
      <c r="J7" s="25" t="s">
        <v>28</v>
      </c>
      <c r="K7" s="25" t="s">
        <v>29</v>
      </c>
      <c r="L7" s="27" t="s">
        <v>99</v>
      </c>
      <c r="M7" s="68">
        <v>2</v>
      </c>
      <c r="N7" s="124">
        <v>46086</v>
      </c>
      <c r="O7" s="124">
        <v>46371</v>
      </c>
      <c r="P7" s="28" t="str">
        <f t="shared" si="0"/>
        <v>9,5 MESES</v>
      </c>
      <c r="Q7" s="125">
        <f>DATEDIF(N7,O7,"M")</f>
        <v>9</v>
      </c>
      <c r="R7" s="125">
        <v>11</v>
      </c>
      <c r="S7" s="126">
        <v>4737496</v>
      </c>
      <c r="T7" s="29">
        <f t="shared" si="1"/>
        <v>88749091.733333334</v>
      </c>
      <c r="U7" s="58">
        <f t="shared" si="2"/>
        <v>947499.2</v>
      </c>
      <c r="V7" s="26">
        <f t="shared" si="3"/>
        <v>87801592.533333331</v>
      </c>
      <c r="W7" s="54" t="s">
        <v>174</v>
      </c>
      <c r="X7" s="1"/>
    </row>
    <row r="8" spans="2:26" ht="142.5" hidden="1" customHeight="1" x14ac:dyDescent="0.3">
      <c r="B8" s="109">
        <v>5</v>
      </c>
      <c r="C8" s="107" t="s">
        <v>33</v>
      </c>
      <c r="D8" s="27" t="s">
        <v>34</v>
      </c>
      <c r="E8" s="27" t="s">
        <v>35</v>
      </c>
      <c r="F8" s="30" t="s">
        <v>156</v>
      </c>
      <c r="G8" s="108" t="s">
        <v>36</v>
      </c>
      <c r="H8" s="108" t="s">
        <v>36</v>
      </c>
      <c r="I8" s="30" t="s">
        <v>37</v>
      </c>
      <c r="J8" s="30" t="s">
        <v>38</v>
      </c>
      <c r="K8" s="30" t="s">
        <v>29</v>
      </c>
      <c r="L8" s="27" t="s">
        <v>126</v>
      </c>
      <c r="M8" s="69">
        <v>3</v>
      </c>
      <c r="N8" s="110">
        <v>46055</v>
      </c>
      <c r="O8" s="110">
        <v>46341</v>
      </c>
      <c r="P8" s="28" t="str">
        <f t="shared" si="0"/>
        <v>9,53 MESES</v>
      </c>
      <c r="Q8" s="111">
        <v>9</v>
      </c>
      <c r="R8" s="111">
        <v>14</v>
      </c>
      <c r="S8" s="112">
        <v>4737496</v>
      </c>
      <c r="T8" s="29">
        <f t="shared" si="1"/>
        <v>134544886.40000001</v>
      </c>
      <c r="U8" s="59">
        <f t="shared" si="2"/>
        <v>1421248.7999999998</v>
      </c>
      <c r="V8" s="33">
        <f t="shared" si="3"/>
        <v>133123637.60000001</v>
      </c>
      <c r="W8" s="54" t="s">
        <v>175</v>
      </c>
    </row>
    <row r="9" spans="2:26" ht="129" hidden="1" customHeight="1" x14ac:dyDescent="0.3">
      <c r="B9" s="34">
        <v>6</v>
      </c>
      <c r="C9" s="146" t="s">
        <v>39</v>
      </c>
      <c r="D9" s="94" t="s">
        <v>40</v>
      </c>
      <c r="E9" s="27" t="s">
        <v>41</v>
      </c>
      <c r="F9" s="34" t="s">
        <v>157</v>
      </c>
      <c r="G9" s="147" t="s">
        <v>42</v>
      </c>
      <c r="H9" s="147" t="s">
        <v>119</v>
      </c>
      <c r="I9" s="34" t="s">
        <v>27</v>
      </c>
      <c r="J9" s="34" t="s">
        <v>37</v>
      </c>
      <c r="K9" s="34" t="s">
        <v>29</v>
      </c>
      <c r="L9" s="94" t="s">
        <v>100</v>
      </c>
      <c r="M9" s="156">
        <v>6</v>
      </c>
      <c r="N9" s="41">
        <v>46055</v>
      </c>
      <c r="O9" s="41">
        <v>46371</v>
      </c>
      <c r="P9" s="95" t="str">
        <f t="shared" si="0"/>
        <v>10,53 MESES</v>
      </c>
      <c r="Q9" s="43">
        <f>DATEDIF(N9,O9,"M")</f>
        <v>10</v>
      </c>
      <c r="R9" s="43">
        <v>14</v>
      </c>
      <c r="S9" s="44">
        <v>4737496</v>
      </c>
      <c r="T9" s="96">
        <f t="shared" si="1"/>
        <v>297514748.80000001</v>
      </c>
      <c r="U9" s="67">
        <f t="shared" si="2"/>
        <v>2842497.5999999996</v>
      </c>
      <c r="V9" s="35">
        <f t="shared" si="3"/>
        <v>294672251.19999999</v>
      </c>
      <c r="W9" s="154" t="s">
        <v>181</v>
      </c>
    </row>
    <row r="10" spans="2:26" ht="129" hidden="1" customHeight="1" x14ac:dyDescent="0.3">
      <c r="B10" s="34">
        <v>7</v>
      </c>
      <c r="C10" s="146" t="s">
        <v>39</v>
      </c>
      <c r="D10" s="94" t="s">
        <v>40</v>
      </c>
      <c r="E10" s="27" t="s">
        <v>41</v>
      </c>
      <c r="F10" s="34" t="s">
        <v>158</v>
      </c>
      <c r="G10" s="147" t="s">
        <v>42</v>
      </c>
      <c r="H10" s="147" t="s">
        <v>119</v>
      </c>
      <c r="I10" s="34" t="s">
        <v>27</v>
      </c>
      <c r="J10" s="34" t="s">
        <v>37</v>
      </c>
      <c r="K10" s="34" t="s">
        <v>29</v>
      </c>
      <c r="L10" s="94" t="s">
        <v>101</v>
      </c>
      <c r="M10" s="156">
        <v>1</v>
      </c>
      <c r="N10" s="41">
        <v>46055</v>
      </c>
      <c r="O10" s="41">
        <v>46371</v>
      </c>
      <c r="P10" s="95" t="str">
        <f t="shared" si="0"/>
        <v>10,53 MESES</v>
      </c>
      <c r="Q10" s="43">
        <f>DATEDIF(N10,O10,"M")</f>
        <v>10</v>
      </c>
      <c r="R10" s="43">
        <v>14</v>
      </c>
      <c r="S10" s="44">
        <v>4737496</v>
      </c>
      <c r="T10" s="96">
        <f t="shared" si="1"/>
        <v>49585791.466666669</v>
      </c>
      <c r="U10" s="67">
        <f t="shared" si="2"/>
        <v>473749.6</v>
      </c>
      <c r="V10" s="35">
        <f t="shared" si="3"/>
        <v>49112041.866666667</v>
      </c>
      <c r="W10" s="152" t="s">
        <v>170</v>
      </c>
    </row>
    <row r="11" spans="2:26" ht="152.25" hidden="1" customHeight="1" x14ac:dyDescent="0.3">
      <c r="B11" s="64">
        <v>8</v>
      </c>
      <c r="C11" s="160" t="s">
        <v>43</v>
      </c>
      <c r="D11" s="94" t="s">
        <v>44</v>
      </c>
      <c r="E11" s="27" t="s">
        <v>25</v>
      </c>
      <c r="F11" s="64" t="s">
        <v>159</v>
      </c>
      <c r="G11" s="161" t="s">
        <v>45</v>
      </c>
      <c r="H11" s="161" t="s">
        <v>121</v>
      </c>
      <c r="I11" s="64" t="s">
        <v>27</v>
      </c>
      <c r="J11" s="64" t="s">
        <v>46</v>
      </c>
      <c r="K11" s="64" t="s">
        <v>29</v>
      </c>
      <c r="L11" s="94" t="s">
        <v>102</v>
      </c>
      <c r="M11" s="162">
        <v>2</v>
      </c>
      <c r="N11" s="163">
        <v>46055</v>
      </c>
      <c r="O11" s="164">
        <v>46371</v>
      </c>
      <c r="P11" s="95" t="str">
        <f t="shared" si="0"/>
        <v>10,53 MESES</v>
      </c>
      <c r="Q11" s="165">
        <v>10</v>
      </c>
      <c r="R11" s="165">
        <v>14</v>
      </c>
      <c r="S11" s="166">
        <v>4737496</v>
      </c>
      <c r="T11" s="96">
        <f t="shared" si="1"/>
        <v>99171582.933333337</v>
      </c>
      <c r="U11" s="167">
        <f t="shared" si="2"/>
        <v>947499.2</v>
      </c>
      <c r="V11" s="168">
        <f t="shared" si="3"/>
        <v>98224083.733333334</v>
      </c>
      <c r="W11" s="169" t="s">
        <v>142</v>
      </c>
    </row>
    <row r="12" spans="2:26" ht="129" customHeight="1" x14ac:dyDescent="0.3">
      <c r="B12" s="34">
        <v>9</v>
      </c>
      <c r="C12" s="34" t="s">
        <v>47</v>
      </c>
      <c r="D12" s="94" t="s">
        <v>24</v>
      </c>
      <c r="E12" s="158" t="s">
        <v>25</v>
      </c>
      <c r="F12" s="34" t="s">
        <v>103</v>
      </c>
      <c r="G12" s="34" t="s">
        <v>48</v>
      </c>
      <c r="H12" s="34" t="s">
        <v>48</v>
      </c>
      <c r="I12" s="34" t="s">
        <v>27</v>
      </c>
      <c r="J12" s="34" t="s">
        <v>49</v>
      </c>
      <c r="K12" s="34" t="s">
        <v>29</v>
      </c>
      <c r="L12" s="159" t="s">
        <v>103</v>
      </c>
      <c r="M12" s="181">
        <v>1</v>
      </c>
      <c r="N12" s="182">
        <v>46055</v>
      </c>
      <c r="O12" s="183">
        <v>46235</v>
      </c>
      <c r="P12" s="95" t="str">
        <f t="shared" si="0"/>
        <v>6 MESES</v>
      </c>
      <c r="Q12" s="51">
        <v>6</v>
      </c>
      <c r="R12" s="51">
        <v>0</v>
      </c>
      <c r="S12" s="184">
        <v>4737496</v>
      </c>
      <c r="T12" s="96">
        <f t="shared" si="1"/>
        <v>28424976</v>
      </c>
      <c r="U12" s="67">
        <f t="shared" si="2"/>
        <v>473749.6</v>
      </c>
      <c r="V12" s="35">
        <f t="shared" si="3"/>
        <v>27951226.399999999</v>
      </c>
      <c r="W12" s="185" t="s">
        <v>50</v>
      </c>
    </row>
    <row r="13" spans="2:26" ht="129" hidden="1" customHeight="1" x14ac:dyDescent="0.3">
      <c r="B13" s="25">
        <v>10</v>
      </c>
      <c r="C13" s="25" t="s">
        <v>47</v>
      </c>
      <c r="D13" s="27" t="s">
        <v>24</v>
      </c>
      <c r="E13" s="27" t="s">
        <v>25</v>
      </c>
      <c r="F13" s="25" t="s">
        <v>104</v>
      </c>
      <c r="G13" s="25" t="s">
        <v>48</v>
      </c>
      <c r="H13" s="25" t="s">
        <v>48</v>
      </c>
      <c r="I13" s="25" t="s">
        <v>27</v>
      </c>
      <c r="J13" s="25" t="s">
        <v>49</v>
      </c>
      <c r="K13" s="25" t="s">
        <v>29</v>
      </c>
      <c r="L13" s="27" t="s">
        <v>104</v>
      </c>
      <c r="M13" s="68">
        <v>1</v>
      </c>
      <c r="N13" s="124">
        <v>46086</v>
      </c>
      <c r="O13" s="124">
        <v>46371</v>
      </c>
      <c r="P13" s="28" t="str">
        <f t="shared" si="0"/>
        <v>9,5 MESES</v>
      </c>
      <c r="Q13" s="125">
        <v>9</v>
      </c>
      <c r="R13" s="125">
        <v>11</v>
      </c>
      <c r="S13" s="126">
        <v>4737496</v>
      </c>
      <c r="T13" s="29">
        <f t="shared" si="1"/>
        <v>44374545.866666667</v>
      </c>
      <c r="U13" s="58">
        <f t="shared" si="2"/>
        <v>473749.6</v>
      </c>
      <c r="V13" s="26">
        <f t="shared" si="3"/>
        <v>43900796.266666666</v>
      </c>
      <c r="W13" s="153" t="s">
        <v>51</v>
      </c>
    </row>
    <row r="14" spans="2:26" ht="129" hidden="1" customHeight="1" x14ac:dyDescent="0.3">
      <c r="B14" s="109">
        <v>11</v>
      </c>
      <c r="C14" s="30" t="s">
        <v>52</v>
      </c>
      <c r="D14" s="27" t="s">
        <v>53</v>
      </c>
      <c r="E14" s="27" t="s">
        <v>54</v>
      </c>
      <c r="F14" s="30" t="s">
        <v>160</v>
      </c>
      <c r="G14" s="30" t="s">
        <v>55</v>
      </c>
      <c r="H14" s="30" t="s">
        <v>56</v>
      </c>
      <c r="I14" s="30" t="s">
        <v>29</v>
      </c>
      <c r="J14" s="30" t="s">
        <v>38</v>
      </c>
      <c r="K14" s="30" t="s">
        <v>30</v>
      </c>
      <c r="L14" s="27" t="s">
        <v>105</v>
      </c>
      <c r="M14" s="69">
        <v>1</v>
      </c>
      <c r="N14" s="113">
        <v>46055</v>
      </c>
      <c r="O14" s="113">
        <v>46371</v>
      </c>
      <c r="P14" s="28" t="str">
        <f t="shared" si="0"/>
        <v>10,53 MESES</v>
      </c>
      <c r="Q14" s="114">
        <f>DATEDIF(N14,O14,"M")</f>
        <v>10</v>
      </c>
      <c r="R14" s="114">
        <v>14</v>
      </c>
      <c r="S14" s="115">
        <v>3080000</v>
      </c>
      <c r="T14" s="29">
        <f t="shared" si="1"/>
        <v>32237333.333333332</v>
      </c>
      <c r="U14" s="59">
        <f t="shared" si="2"/>
        <v>308000</v>
      </c>
      <c r="V14" s="33">
        <f t="shared" si="3"/>
        <v>31929333.333333332</v>
      </c>
      <c r="W14" s="54" t="s">
        <v>176</v>
      </c>
    </row>
    <row r="15" spans="2:26" ht="129" hidden="1" customHeight="1" x14ac:dyDescent="0.3">
      <c r="B15" s="34">
        <v>12</v>
      </c>
      <c r="C15" s="34" t="s">
        <v>5</v>
      </c>
      <c r="D15" s="94" t="s">
        <v>57</v>
      </c>
      <c r="E15" s="27" t="s">
        <v>41</v>
      </c>
      <c r="F15" s="34" t="s">
        <v>161</v>
      </c>
      <c r="G15" s="34" t="s">
        <v>58</v>
      </c>
      <c r="H15" s="34" t="s">
        <v>59</v>
      </c>
      <c r="I15" s="34" t="s">
        <v>27</v>
      </c>
      <c r="J15" s="34" t="s">
        <v>60</v>
      </c>
      <c r="K15" s="34" t="s">
        <v>29</v>
      </c>
      <c r="L15" s="94" t="s">
        <v>106</v>
      </c>
      <c r="M15" s="156">
        <v>1</v>
      </c>
      <c r="N15" s="41">
        <v>46055</v>
      </c>
      <c r="O15" s="41">
        <v>46371</v>
      </c>
      <c r="P15" s="95" t="str">
        <f t="shared" si="0"/>
        <v>10,53 MESES</v>
      </c>
      <c r="Q15" s="43">
        <f>DATEDIF(N15,O15,"M")</f>
        <v>10</v>
      </c>
      <c r="R15" s="43">
        <v>14</v>
      </c>
      <c r="S15" s="44">
        <v>4737496</v>
      </c>
      <c r="T15" s="96">
        <f t="shared" si="1"/>
        <v>49585791.466666669</v>
      </c>
      <c r="U15" s="67">
        <f t="shared" si="2"/>
        <v>473749.6</v>
      </c>
      <c r="V15" s="35">
        <f t="shared" si="3"/>
        <v>49112041.866666667</v>
      </c>
      <c r="W15" s="155" t="s">
        <v>61</v>
      </c>
    </row>
    <row r="16" spans="2:26" ht="129" hidden="1" customHeight="1" x14ac:dyDescent="0.3">
      <c r="B16" s="25">
        <v>13</v>
      </c>
      <c r="C16" s="25" t="s">
        <v>3</v>
      </c>
      <c r="D16" s="27" t="s">
        <v>62</v>
      </c>
      <c r="E16" s="27" t="s">
        <v>63</v>
      </c>
      <c r="F16" s="25" t="s">
        <v>162</v>
      </c>
      <c r="G16" s="25" t="s">
        <v>64</v>
      </c>
      <c r="H16" s="25" t="s">
        <v>65</v>
      </c>
      <c r="I16" s="25" t="s">
        <v>27</v>
      </c>
      <c r="J16" s="25" t="s">
        <v>38</v>
      </c>
      <c r="K16" s="25" t="s">
        <v>29</v>
      </c>
      <c r="L16" s="27" t="s">
        <v>107</v>
      </c>
      <c r="M16" s="127">
        <v>1</v>
      </c>
      <c r="N16" s="128">
        <v>46055</v>
      </c>
      <c r="O16" s="129">
        <v>46341</v>
      </c>
      <c r="P16" s="28" t="str">
        <f t="shared" si="0"/>
        <v>9,53 MESES</v>
      </c>
      <c r="Q16" s="130">
        <v>9</v>
      </c>
      <c r="R16" s="130">
        <v>14</v>
      </c>
      <c r="S16" s="131">
        <v>4737496</v>
      </c>
      <c r="T16" s="29">
        <f t="shared" si="1"/>
        <v>44848295.466666669</v>
      </c>
      <c r="U16" s="58">
        <f t="shared" si="2"/>
        <v>473749.6</v>
      </c>
      <c r="V16" s="26">
        <f t="shared" si="3"/>
        <v>44374545.866666667</v>
      </c>
      <c r="W16" s="55" t="s">
        <v>177</v>
      </c>
    </row>
    <row r="17" spans="2:24" ht="129" hidden="1" customHeight="1" x14ac:dyDescent="0.3">
      <c r="B17" s="109">
        <v>14</v>
      </c>
      <c r="C17" s="30" t="s">
        <v>3</v>
      </c>
      <c r="D17" s="27"/>
      <c r="E17" s="27"/>
      <c r="F17" s="30" t="s">
        <v>144</v>
      </c>
      <c r="G17" s="30" t="s">
        <v>64</v>
      </c>
      <c r="H17" s="30" t="s">
        <v>65</v>
      </c>
      <c r="I17" s="30" t="s">
        <v>27</v>
      </c>
      <c r="J17" s="30" t="s">
        <v>38</v>
      </c>
      <c r="K17" s="30" t="s">
        <v>29</v>
      </c>
      <c r="L17" s="27"/>
      <c r="M17" s="170">
        <v>1</v>
      </c>
      <c r="N17" s="171">
        <v>46055</v>
      </c>
      <c r="O17" s="172">
        <v>46311</v>
      </c>
      <c r="P17" s="28"/>
      <c r="Q17" s="173">
        <v>8</v>
      </c>
      <c r="R17" s="173">
        <v>14</v>
      </c>
      <c r="S17" s="174">
        <v>4737496</v>
      </c>
      <c r="T17" s="29">
        <f>+((S17*Q17)+(S17/30)*R17)*M17</f>
        <v>40110799.466666669</v>
      </c>
      <c r="U17" s="59">
        <f>((S17/30)*$U$1)*M17</f>
        <v>473749.6</v>
      </c>
      <c r="V17" s="33">
        <f>+T17-U17</f>
        <v>39637049.866666667</v>
      </c>
      <c r="W17" s="175" t="s">
        <v>143</v>
      </c>
    </row>
    <row r="18" spans="2:24" ht="129" customHeight="1" x14ac:dyDescent="0.3">
      <c r="B18" s="34">
        <v>15</v>
      </c>
      <c r="C18" s="34" t="s">
        <v>3</v>
      </c>
      <c r="D18" s="94" t="s">
        <v>62</v>
      </c>
      <c r="E18" s="158" t="s">
        <v>63</v>
      </c>
      <c r="F18" s="34" t="s">
        <v>108</v>
      </c>
      <c r="G18" s="34" t="s">
        <v>64</v>
      </c>
      <c r="H18" s="34" t="s">
        <v>65</v>
      </c>
      <c r="I18" s="34" t="s">
        <v>27</v>
      </c>
      <c r="J18" s="34" t="s">
        <v>38</v>
      </c>
      <c r="K18" s="34" t="s">
        <v>29</v>
      </c>
      <c r="L18" s="159" t="s">
        <v>108</v>
      </c>
      <c r="M18" s="181">
        <v>2</v>
      </c>
      <c r="N18" s="182">
        <v>46055</v>
      </c>
      <c r="O18" s="183">
        <v>46235</v>
      </c>
      <c r="P18" s="95" t="str">
        <f t="shared" si="0"/>
        <v>6 MESES</v>
      </c>
      <c r="Q18" s="51">
        <v>6</v>
      </c>
      <c r="R18" s="51">
        <v>0</v>
      </c>
      <c r="S18" s="184">
        <v>4737496</v>
      </c>
      <c r="T18" s="96">
        <f t="shared" si="1"/>
        <v>56849952</v>
      </c>
      <c r="U18" s="67">
        <f t="shared" si="2"/>
        <v>947499.2</v>
      </c>
      <c r="V18" s="35">
        <f t="shared" si="3"/>
        <v>55902452.799999997</v>
      </c>
      <c r="W18" s="186" t="s">
        <v>178</v>
      </c>
    </row>
    <row r="19" spans="2:24" ht="150" hidden="1" customHeight="1" x14ac:dyDescent="0.3">
      <c r="B19" s="137">
        <v>16</v>
      </c>
      <c r="C19" s="137" t="s">
        <v>6</v>
      </c>
      <c r="D19" s="94" t="s">
        <v>66</v>
      </c>
      <c r="E19" s="27" t="s">
        <v>35</v>
      </c>
      <c r="F19" s="137" t="s">
        <v>163</v>
      </c>
      <c r="G19" s="137" t="s">
        <v>67</v>
      </c>
      <c r="H19" s="137" t="s">
        <v>122</v>
      </c>
      <c r="I19" s="137" t="s">
        <v>38</v>
      </c>
      <c r="J19" s="137" t="s">
        <v>29</v>
      </c>
      <c r="K19" s="137" t="s">
        <v>29</v>
      </c>
      <c r="L19" s="94" t="s">
        <v>111</v>
      </c>
      <c r="M19" s="176">
        <v>4</v>
      </c>
      <c r="N19" s="177">
        <v>46055</v>
      </c>
      <c r="O19" s="177">
        <v>46371</v>
      </c>
      <c r="P19" s="95" t="str">
        <f t="shared" si="0"/>
        <v>10,53 MESES</v>
      </c>
      <c r="Q19" s="178">
        <f>DATEDIF(N19,O19,"M")</f>
        <v>10</v>
      </c>
      <c r="R19" s="178">
        <v>14</v>
      </c>
      <c r="S19" s="179">
        <v>4737496</v>
      </c>
      <c r="T19" s="96">
        <f t="shared" si="1"/>
        <v>198343165.86666667</v>
      </c>
      <c r="U19" s="144">
        <f t="shared" si="2"/>
        <v>1894998.4</v>
      </c>
      <c r="V19" s="145">
        <f t="shared" si="3"/>
        <v>196448167.46666667</v>
      </c>
      <c r="W19" s="180" t="s">
        <v>182</v>
      </c>
      <c r="X19" s="32"/>
    </row>
    <row r="20" spans="2:24" ht="150" hidden="1" customHeight="1" x14ac:dyDescent="0.3">
      <c r="B20" s="109">
        <v>17</v>
      </c>
      <c r="C20" s="109" t="s">
        <v>6</v>
      </c>
      <c r="D20" s="27" t="s">
        <v>66</v>
      </c>
      <c r="E20" s="27" t="s">
        <v>35</v>
      </c>
      <c r="F20" s="109" t="s">
        <v>110</v>
      </c>
      <c r="G20" s="109" t="s">
        <v>67</v>
      </c>
      <c r="H20" s="109" t="s">
        <v>123</v>
      </c>
      <c r="I20" s="109" t="s">
        <v>38</v>
      </c>
      <c r="J20" s="109" t="s">
        <v>29</v>
      </c>
      <c r="K20" s="109" t="s">
        <v>29</v>
      </c>
      <c r="L20" s="27" t="s">
        <v>110</v>
      </c>
      <c r="M20" s="118">
        <v>4</v>
      </c>
      <c r="N20" s="119">
        <v>46086</v>
      </c>
      <c r="O20" s="119">
        <v>46371</v>
      </c>
      <c r="P20" s="28" t="str">
        <f t="shared" si="0"/>
        <v>9,5 MESES</v>
      </c>
      <c r="Q20" s="120">
        <f>DATEDIF(N20,O20,"M")</f>
        <v>9</v>
      </c>
      <c r="R20" s="120">
        <v>11</v>
      </c>
      <c r="S20" s="121">
        <v>4737496</v>
      </c>
      <c r="T20" s="29">
        <f t="shared" si="1"/>
        <v>177498183.46666667</v>
      </c>
      <c r="U20" s="122">
        <f t="shared" si="2"/>
        <v>1894998.4</v>
      </c>
      <c r="V20" s="123">
        <f t="shared" si="3"/>
        <v>175603185.06666666</v>
      </c>
      <c r="W20" s="31" t="s">
        <v>179</v>
      </c>
      <c r="X20" s="32"/>
    </row>
    <row r="21" spans="2:24" ht="129" hidden="1" customHeight="1" x14ac:dyDescent="0.3">
      <c r="B21" s="34">
        <v>18</v>
      </c>
      <c r="C21" s="34" t="s">
        <v>7</v>
      </c>
      <c r="D21" s="94" t="s">
        <v>68</v>
      </c>
      <c r="E21" s="27" t="s">
        <v>41</v>
      </c>
      <c r="F21" s="34" t="s">
        <v>164</v>
      </c>
      <c r="G21" s="34" t="s">
        <v>69</v>
      </c>
      <c r="H21" s="148" t="s">
        <v>70</v>
      </c>
      <c r="I21" s="34" t="s">
        <v>27</v>
      </c>
      <c r="J21" s="34" t="s">
        <v>38</v>
      </c>
      <c r="K21" s="34" t="s">
        <v>29</v>
      </c>
      <c r="L21" s="94" t="s">
        <v>109</v>
      </c>
      <c r="M21" s="156">
        <v>2</v>
      </c>
      <c r="N21" s="41">
        <v>46055</v>
      </c>
      <c r="O21" s="41">
        <v>46371</v>
      </c>
      <c r="P21" s="95" t="str">
        <f t="shared" si="0"/>
        <v>10,53 MESES</v>
      </c>
      <c r="Q21" s="43">
        <f>DATEDIF(N21,O21,"M")</f>
        <v>10</v>
      </c>
      <c r="R21" s="43">
        <v>14</v>
      </c>
      <c r="S21" s="44">
        <v>4737496</v>
      </c>
      <c r="T21" s="96">
        <f t="shared" si="1"/>
        <v>99171582.933333337</v>
      </c>
      <c r="U21" s="67">
        <f t="shared" si="2"/>
        <v>947499.2</v>
      </c>
      <c r="V21" s="35">
        <f t="shared" si="3"/>
        <v>98224083.733333334</v>
      </c>
      <c r="W21" s="98" t="s">
        <v>71</v>
      </c>
    </row>
    <row r="22" spans="2:24" ht="147" hidden="1" customHeight="1" x14ac:dyDescent="0.3">
      <c r="B22" s="109">
        <v>19</v>
      </c>
      <c r="C22" s="109" t="s">
        <v>72</v>
      </c>
      <c r="D22" s="27" t="s">
        <v>73</v>
      </c>
      <c r="E22" s="27" t="s">
        <v>35</v>
      </c>
      <c r="F22" s="109" t="s">
        <v>165</v>
      </c>
      <c r="G22" s="109" t="s">
        <v>74</v>
      </c>
      <c r="H22" s="132" t="s">
        <v>75</v>
      </c>
      <c r="I22" s="109" t="s">
        <v>37</v>
      </c>
      <c r="J22" s="109" t="s">
        <v>76</v>
      </c>
      <c r="K22" s="109" t="s">
        <v>29</v>
      </c>
      <c r="L22" s="27" t="s">
        <v>112</v>
      </c>
      <c r="M22" s="133">
        <v>2</v>
      </c>
      <c r="N22" s="134">
        <v>46055</v>
      </c>
      <c r="O22" s="134">
        <v>46341</v>
      </c>
      <c r="P22" s="28" t="str">
        <f t="shared" si="0"/>
        <v>9,53 MESES</v>
      </c>
      <c r="Q22" s="135">
        <v>9</v>
      </c>
      <c r="R22" s="135">
        <v>14</v>
      </c>
      <c r="S22" s="136">
        <v>3553123</v>
      </c>
      <c r="T22" s="29">
        <f t="shared" si="1"/>
        <v>67272462.13333334</v>
      </c>
      <c r="U22" s="122">
        <f t="shared" si="2"/>
        <v>710624.6</v>
      </c>
      <c r="V22" s="123">
        <f t="shared" si="3"/>
        <v>66561837.533333339</v>
      </c>
      <c r="W22" s="31" t="s">
        <v>146</v>
      </c>
    </row>
    <row r="23" spans="2:24" ht="129" hidden="1" customHeight="1" x14ac:dyDescent="0.3">
      <c r="B23" s="34">
        <v>20</v>
      </c>
      <c r="C23" s="34" t="s">
        <v>4</v>
      </c>
      <c r="D23" s="94" t="s">
        <v>77</v>
      </c>
      <c r="E23" s="27" t="s">
        <v>35</v>
      </c>
      <c r="F23" s="149" t="s">
        <v>166</v>
      </c>
      <c r="G23" s="34" t="s">
        <v>78</v>
      </c>
      <c r="H23" s="34" t="s">
        <v>79</v>
      </c>
      <c r="I23" s="34" t="s">
        <v>37</v>
      </c>
      <c r="J23" s="34" t="s">
        <v>80</v>
      </c>
      <c r="K23" s="34" t="s">
        <v>80</v>
      </c>
      <c r="L23" s="94" t="s">
        <v>113</v>
      </c>
      <c r="M23" s="156">
        <v>1</v>
      </c>
      <c r="N23" s="41">
        <v>46055</v>
      </c>
      <c r="O23" s="41">
        <v>46371</v>
      </c>
      <c r="P23" s="95" t="str">
        <f t="shared" si="0"/>
        <v>10,53 MESES</v>
      </c>
      <c r="Q23" s="43">
        <f>DATEDIF(N23,O23,"M")</f>
        <v>10</v>
      </c>
      <c r="R23" s="43">
        <v>14</v>
      </c>
      <c r="S23" s="44">
        <v>4737496</v>
      </c>
      <c r="T23" s="96">
        <f t="shared" si="1"/>
        <v>49585791.466666669</v>
      </c>
      <c r="U23" s="67">
        <f t="shared" si="2"/>
        <v>473749.6</v>
      </c>
      <c r="V23" s="35">
        <f t="shared" si="3"/>
        <v>49112041.866666667</v>
      </c>
      <c r="W23" s="99" t="s">
        <v>81</v>
      </c>
    </row>
    <row r="24" spans="2:24" ht="147.75" hidden="1" customHeight="1" x14ac:dyDescent="0.3">
      <c r="B24" s="34">
        <v>21</v>
      </c>
      <c r="C24" s="34" t="s">
        <v>8</v>
      </c>
      <c r="D24" s="94" t="s">
        <v>82</v>
      </c>
      <c r="E24" s="27" t="s">
        <v>35</v>
      </c>
      <c r="F24" s="149" t="s">
        <v>167</v>
      </c>
      <c r="G24" s="34" t="s">
        <v>83</v>
      </c>
      <c r="H24" s="34" t="s">
        <v>83</v>
      </c>
      <c r="I24" s="34" t="s">
        <v>37</v>
      </c>
      <c r="J24" s="34" t="s">
        <v>38</v>
      </c>
      <c r="K24" s="34" t="s">
        <v>29</v>
      </c>
      <c r="L24" s="94" t="s">
        <v>114</v>
      </c>
      <c r="M24" s="156">
        <v>1</v>
      </c>
      <c r="N24" s="41">
        <v>46055</v>
      </c>
      <c r="O24" s="41">
        <v>46371</v>
      </c>
      <c r="P24" s="95" t="str">
        <f t="shared" si="0"/>
        <v>10,53 MESES</v>
      </c>
      <c r="Q24" s="43">
        <f>DATEDIF(N24,O24,"M")</f>
        <v>10</v>
      </c>
      <c r="R24" s="43">
        <v>14</v>
      </c>
      <c r="S24" s="44">
        <v>4737496</v>
      </c>
      <c r="T24" s="96">
        <f t="shared" si="1"/>
        <v>49585791.466666669</v>
      </c>
      <c r="U24" s="67">
        <f t="shared" si="2"/>
        <v>473749.6</v>
      </c>
      <c r="V24" s="35">
        <f t="shared" si="3"/>
        <v>49112041.866666667</v>
      </c>
      <c r="W24" s="99" t="s">
        <v>84</v>
      </c>
    </row>
    <row r="25" spans="2:24" ht="143.25" hidden="1" customHeight="1" x14ac:dyDescent="0.3">
      <c r="B25" s="34">
        <v>22</v>
      </c>
      <c r="C25" s="34" t="s">
        <v>85</v>
      </c>
      <c r="D25" s="94" t="s">
        <v>86</v>
      </c>
      <c r="E25" s="27" t="s">
        <v>35</v>
      </c>
      <c r="F25" s="34" t="s">
        <v>168</v>
      </c>
      <c r="G25" s="34" t="s">
        <v>87</v>
      </c>
      <c r="H25" s="34" t="s">
        <v>124</v>
      </c>
      <c r="I25" s="34" t="s">
        <v>37</v>
      </c>
      <c r="J25" s="34" t="s">
        <v>38</v>
      </c>
      <c r="K25" s="34" t="s">
        <v>29</v>
      </c>
      <c r="L25" s="94" t="s">
        <v>115</v>
      </c>
      <c r="M25" s="156">
        <v>1</v>
      </c>
      <c r="N25" s="41">
        <v>46055</v>
      </c>
      <c r="O25" s="41">
        <v>46371</v>
      </c>
      <c r="P25" s="95" t="str">
        <f t="shared" si="0"/>
        <v>10,53 MESES</v>
      </c>
      <c r="Q25" s="43">
        <f>DATEDIF(N25,O25,"M")</f>
        <v>10</v>
      </c>
      <c r="R25" s="43">
        <v>14</v>
      </c>
      <c r="S25" s="44">
        <v>4737496</v>
      </c>
      <c r="T25" s="96">
        <f t="shared" si="1"/>
        <v>49585791.466666669</v>
      </c>
      <c r="U25" s="67">
        <f t="shared" si="2"/>
        <v>473749.6</v>
      </c>
      <c r="V25" s="35">
        <f t="shared" si="3"/>
        <v>49112041.866666667</v>
      </c>
      <c r="W25" s="99" t="s">
        <v>88</v>
      </c>
    </row>
    <row r="26" spans="2:24" ht="139.5" hidden="1" customHeight="1" x14ac:dyDescent="0.3">
      <c r="B26" s="34">
        <v>23</v>
      </c>
      <c r="C26" s="34" t="s">
        <v>89</v>
      </c>
      <c r="D26" s="100" t="s">
        <v>86</v>
      </c>
      <c r="E26" s="30" t="s">
        <v>35</v>
      </c>
      <c r="F26" s="34" t="s">
        <v>127</v>
      </c>
      <c r="G26" s="34" t="s">
        <v>90</v>
      </c>
      <c r="H26" s="34" t="s">
        <v>91</v>
      </c>
      <c r="I26" s="34" t="s">
        <v>37</v>
      </c>
      <c r="J26" s="34" t="s">
        <v>38</v>
      </c>
      <c r="K26" s="34" t="s">
        <v>29</v>
      </c>
      <c r="L26" s="100" t="s">
        <v>127</v>
      </c>
      <c r="M26" s="156">
        <v>1</v>
      </c>
      <c r="N26" s="41">
        <v>46055</v>
      </c>
      <c r="O26" s="41">
        <v>46371</v>
      </c>
      <c r="P26" s="102" t="str">
        <f t="shared" si="0"/>
        <v>10,53 MESES</v>
      </c>
      <c r="Q26" s="43">
        <f>DATEDIF(N26,O26,"M")</f>
        <v>10</v>
      </c>
      <c r="R26" s="43">
        <v>14</v>
      </c>
      <c r="S26" s="44">
        <v>4737496</v>
      </c>
      <c r="T26" s="104">
        <f t="shared" si="1"/>
        <v>49585791.466666669</v>
      </c>
      <c r="U26" s="67">
        <f t="shared" si="2"/>
        <v>473749.6</v>
      </c>
      <c r="V26" s="35">
        <f t="shared" si="3"/>
        <v>49112041.866666667</v>
      </c>
      <c r="W26" s="106" t="s">
        <v>92</v>
      </c>
    </row>
    <row r="27" spans="2:24" ht="284.25" hidden="1" customHeight="1" x14ac:dyDescent="0.3">
      <c r="B27" s="34">
        <v>24</v>
      </c>
      <c r="C27" s="34" t="s">
        <v>93</v>
      </c>
      <c r="D27" s="101" t="s">
        <v>24</v>
      </c>
      <c r="E27" s="64" t="s">
        <v>25</v>
      </c>
      <c r="F27" s="34" t="s">
        <v>116</v>
      </c>
      <c r="G27" s="34" t="s">
        <v>118</v>
      </c>
      <c r="H27" s="34" t="s">
        <v>48</v>
      </c>
      <c r="I27" s="34" t="s">
        <v>27</v>
      </c>
      <c r="J27" s="34" t="s">
        <v>94</v>
      </c>
      <c r="K27" s="34" t="s">
        <v>29</v>
      </c>
      <c r="L27" s="101" t="s">
        <v>116</v>
      </c>
      <c r="M27" s="156">
        <v>1</v>
      </c>
      <c r="N27" s="41">
        <v>46055</v>
      </c>
      <c r="O27" s="42">
        <v>46371</v>
      </c>
      <c r="P27" s="103" t="str">
        <f t="shared" si="0"/>
        <v>10,53 MESES</v>
      </c>
      <c r="Q27" s="43">
        <f>DATEDIF(N27,O27,"M")</f>
        <v>10</v>
      </c>
      <c r="R27" s="43">
        <v>14</v>
      </c>
      <c r="S27" s="44">
        <v>4737496</v>
      </c>
      <c r="T27" s="105">
        <f t="shared" si="1"/>
        <v>49585791.466666669</v>
      </c>
      <c r="U27" s="67">
        <f t="shared" si="2"/>
        <v>473749.6</v>
      </c>
      <c r="V27" s="35">
        <f t="shared" si="3"/>
        <v>49112041.866666667</v>
      </c>
      <c r="W27" s="151" t="s">
        <v>180</v>
      </c>
    </row>
    <row r="28" spans="2:24" ht="218.25" hidden="1" customHeight="1" x14ac:dyDescent="0.3">
      <c r="B28" s="137">
        <v>25</v>
      </c>
      <c r="C28" s="25" t="s">
        <v>72</v>
      </c>
      <c r="D28" s="34"/>
      <c r="E28" s="34"/>
      <c r="F28" s="25" t="s">
        <v>169</v>
      </c>
      <c r="G28" s="25" t="s">
        <v>74</v>
      </c>
      <c r="H28" s="138" t="s">
        <v>75</v>
      </c>
      <c r="I28" s="25" t="s">
        <v>37</v>
      </c>
      <c r="J28" s="25" t="s">
        <v>76</v>
      </c>
      <c r="K28" s="25" t="s">
        <v>29</v>
      </c>
      <c r="L28" s="34"/>
      <c r="M28" s="139">
        <v>1</v>
      </c>
      <c r="N28" s="140">
        <v>46086</v>
      </c>
      <c r="O28" s="141">
        <v>46269</v>
      </c>
      <c r="P28" s="65" t="str">
        <f>CONCATENATE(ROUND(_xlfn.DAYS(O28,N28)/30,2)," ","MESES")</f>
        <v>6,1 MESES</v>
      </c>
      <c r="Q28" s="142">
        <v>6</v>
      </c>
      <c r="R28" s="142">
        <v>0</v>
      </c>
      <c r="S28" s="143">
        <v>3553123</v>
      </c>
      <c r="T28" s="66">
        <f>+((S28*Q28)+(S28/30)*R28)*M28</f>
        <v>21318738</v>
      </c>
      <c r="U28" s="144">
        <f>((S28/30)*$U$1)*M28</f>
        <v>355312.3</v>
      </c>
      <c r="V28" s="145">
        <f>+T28-U28</f>
        <v>20963425.699999999</v>
      </c>
      <c r="W28" s="150" t="s">
        <v>147</v>
      </c>
    </row>
    <row r="29" spans="2:24" ht="129" hidden="1" customHeight="1" x14ac:dyDescent="0.3">
      <c r="B29" s="7"/>
      <c r="C29" s="7"/>
      <c r="D29" s="8"/>
      <c r="E29" s="9"/>
      <c r="F29" s="9"/>
      <c r="G29" s="9"/>
      <c r="H29" s="9"/>
      <c r="I29" s="8"/>
      <c r="J29" s="8"/>
      <c r="K29" s="9"/>
      <c r="L29" s="24"/>
      <c r="M29" s="22">
        <f>SUM(M4:M28)</f>
        <v>66</v>
      </c>
      <c r="N29" s="38"/>
      <c r="O29" s="38"/>
      <c r="P29" s="10"/>
      <c r="Q29" s="10"/>
      <c r="R29" s="10"/>
      <c r="S29" s="11"/>
      <c r="T29" s="23">
        <f>SUM(T4:T27)</f>
        <v>3019386496.8000002</v>
      </c>
      <c r="U29" s="60"/>
      <c r="V29" s="80">
        <f>SUM(V4:V28)</f>
        <v>3009958822.6999998</v>
      </c>
    </row>
    <row r="30" spans="2:24" s="1" customFormat="1" ht="129" customHeight="1" x14ac:dyDescent="0.3">
      <c r="B30" s="157"/>
      <c r="C30" s="157"/>
      <c r="D30" s="157"/>
      <c r="E30" s="157"/>
      <c r="F30" s="157"/>
      <c r="G30" s="157"/>
      <c r="H30" s="157"/>
      <c r="I30" s="157"/>
      <c r="J30" s="157"/>
      <c r="K30" s="157"/>
      <c r="L30" s="14"/>
      <c r="M30" s="15"/>
      <c r="N30" s="6"/>
      <c r="O30" s="6"/>
      <c r="P30" s="5"/>
      <c r="Q30" s="5"/>
      <c r="R30" s="5"/>
      <c r="S30" s="5"/>
      <c r="T30" s="16"/>
      <c r="U30" s="61"/>
      <c r="V30" s="17"/>
      <c r="X30"/>
    </row>
    <row r="31" spans="2:24" s="1" customFormat="1" ht="129" customHeight="1" x14ac:dyDescent="0.3">
      <c r="B31" s="157"/>
      <c r="C31" s="157"/>
      <c r="D31" s="157"/>
      <c r="E31" s="157"/>
      <c r="F31" s="157"/>
      <c r="G31" s="157"/>
      <c r="H31" s="157"/>
      <c r="I31" s="157"/>
      <c r="J31" s="157"/>
      <c r="K31" s="157"/>
      <c r="L31" s="14"/>
      <c r="M31" s="18"/>
      <c r="N31" s="6"/>
      <c r="O31" s="6"/>
      <c r="P31" s="5"/>
      <c r="Q31" s="5"/>
      <c r="R31" s="5"/>
      <c r="S31" s="5"/>
      <c r="T31" s="19"/>
      <c r="U31" s="62"/>
      <c r="V31" s="20"/>
      <c r="X31"/>
    </row>
    <row r="32" spans="2:24" s="1" customFormat="1" ht="129" customHeight="1" x14ac:dyDescent="0.3">
      <c r="B32" s="157"/>
      <c r="C32" s="157"/>
      <c r="D32" s="157"/>
      <c r="E32" s="157"/>
      <c r="F32" s="157"/>
      <c r="G32" s="157"/>
      <c r="H32" s="157"/>
      <c r="I32" s="157"/>
      <c r="J32" s="157"/>
      <c r="K32" s="157"/>
      <c r="L32" s="14"/>
      <c r="M32" s="18"/>
      <c r="N32" s="6"/>
      <c r="O32" s="6"/>
      <c r="P32" s="5"/>
      <c r="Q32" s="5"/>
      <c r="R32" s="5"/>
      <c r="S32" s="5"/>
      <c r="T32" s="19"/>
      <c r="U32" s="62"/>
      <c r="V32" s="20"/>
      <c r="X32"/>
    </row>
    <row r="38" spans="2:24" s="1" customFormat="1" ht="129" customHeight="1" x14ac:dyDescent="0.3">
      <c r="B38"/>
      <c r="C38"/>
      <c r="D38" s="3"/>
      <c r="E38"/>
      <c r="F38"/>
      <c r="G38"/>
      <c r="H38"/>
      <c r="I38"/>
      <c r="J38"/>
      <c r="K38"/>
      <c r="L38"/>
      <c r="M38"/>
      <c r="N38"/>
      <c r="O38"/>
      <c r="P38"/>
      <c r="Q38"/>
      <c r="R38"/>
      <c r="S38"/>
      <c r="T38"/>
      <c r="U38" s="63"/>
      <c r="V38"/>
      <c r="X38"/>
    </row>
    <row r="41" spans="2:24" ht="129" customHeight="1" x14ac:dyDescent="0.3">
      <c r="W41" s="56">
        <f>+T29-Z3</f>
        <v>2782506646.8000002</v>
      </c>
    </row>
  </sheetData>
  <autoFilter ref="B3:Z29" xr:uid="{2F1737C0-2903-40B6-AB95-BD708B0B0AE2}">
    <filterColumn colId="12">
      <colorFilter dxfId="0"/>
    </filterColumn>
  </autoFilter>
  <mergeCells count="3">
    <mergeCell ref="B30:K30"/>
    <mergeCell ref="B31:K31"/>
    <mergeCell ref="B32:K32"/>
  </mergeCells>
  <dataValidations count="2">
    <dataValidation type="list" allowBlank="1" showInputMessage="1" showErrorMessage="1" sqref="C19:C20 C22:C26" xr:uid="{A0414B1B-159B-42B3-9980-EA1D5F62D90F}">
      <formula1>INDIRECT($Q19)</formula1>
    </dataValidation>
    <dataValidation type="list" allowBlank="1" showInputMessage="1" showErrorMessage="1" sqref="C28" xr:uid="{E5DA7825-0AD5-44EE-A28A-524BE6713C21}">
      <formula1>INDIRECT($P28)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3E835-1242-4AE7-B1A4-0B8FECCEFAB0}">
  <dimension ref="A1:K12"/>
  <sheetViews>
    <sheetView workbookViewId="0">
      <selection activeCell="D20" sqref="D20"/>
    </sheetView>
  </sheetViews>
  <sheetFormatPr baseColWidth="10" defaultRowHeight="14.4" x14ac:dyDescent="0.3"/>
  <cols>
    <col min="1" max="1" width="11.44140625" style="46"/>
    <col min="2" max="2" width="11.44140625" style="46" customWidth="1"/>
    <col min="3" max="7" width="11.44140625" customWidth="1"/>
    <col min="8" max="8" width="20.33203125" style="46" bestFit="1" customWidth="1"/>
    <col min="9" max="9" width="17.44140625" style="46" bestFit="1" customWidth="1"/>
    <col min="10" max="10" width="21.5546875" style="46" bestFit="1" customWidth="1"/>
    <col min="11" max="11" width="31.33203125" customWidth="1"/>
  </cols>
  <sheetData>
    <row r="1" spans="1:11" x14ac:dyDescent="0.3">
      <c r="A1" s="45" t="s">
        <v>140</v>
      </c>
      <c r="B1" s="45" t="s">
        <v>141</v>
      </c>
      <c r="C1" s="45" t="s">
        <v>128</v>
      </c>
      <c r="D1" s="45" t="s">
        <v>129</v>
      </c>
      <c r="E1" s="45" t="s">
        <v>130</v>
      </c>
      <c r="F1" s="45" t="s">
        <v>131</v>
      </c>
      <c r="G1" s="45" t="s">
        <v>132</v>
      </c>
      <c r="H1" s="45" t="s">
        <v>153</v>
      </c>
      <c r="I1" s="45" t="s">
        <v>151</v>
      </c>
      <c r="J1" s="45" t="s">
        <v>152</v>
      </c>
      <c r="K1" s="86" t="s">
        <v>134</v>
      </c>
    </row>
    <row r="2" spans="1:11" hidden="1" x14ac:dyDescent="0.3">
      <c r="A2" s="45" t="s">
        <v>135</v>
      </c>
      <c r="B2" s="45"/>
      <c r="C2" s="41">
        <v>46055</v>
      </c>
      <c r="D2" s="41">
        <v>46371</v>
      </c>
      <c r="E2" s="43">
        <v>10</v>
      </c>
      <c r="F2" s="43">
        <v>14</v>
      </c>
      <c r="G2" s="44">
        <v>4737496</v>
      </c>
      <c r="H2" s="45">
        <v>42</v>
      </c>
      <c r="I2" s="84">
        <v>49112041</v>
      </c>
      <c r="J2" s="85">
        <f>I2*H2</f>
        <v>2062705722</v>
      </c>
      <c r="K2" s="87" t="s">
        <v>133</v>
      </c>
    </row>
    <row r="3" spans="1:11" hidden="1" x14ac:dyDescent="0.3">
      <c r="A3" s="45" t="s">
        <v>136</v>
      </c>
      <c r="B3" s="45"/>
      <c r="C3" s="70">
        <v>46055</v>
      </c>
      <c r="D3" s="70">
        <v>46371</v>
      </c>
      <c r="E3" s="78">
        <v>10</v>
      </c>
      <c r="F3" s="78">
        <v>14</v>
      </c>
      <c r="G3" s="79">
        <v>3080000</v>
      </c>
      <c r="H3" s="45">
        <v>1</v>
      </c>
      <c r="I3" s="84">
        <v>31929333</v>
      </c>
      <c r="J3" s="85">
        <f t="shared" ref="J3:J9" si="0">I3*H3</f>
        <v>31929333</v>
      </c>
    </row>
    <row r="4" spans="1:11" hidden="1" x14ac:dyDescent="0.3">
      <c r="A4" s="45" t="s">
        <v>137</v>
      </c>
      <c r="B4" s="45"/>
      <c r="C4" s="40">
        <v>46086</v>
      </c>
      <c r="D4" s="40">
        <v>46371</v>
      </c>
      <c r="E4" s="12">
        <v>9</v>
      </c>
      <c r="F4" s="12">
        <v>11</v>
      </c>
      <c r="G4" s="13">
        <v>4737496</v>
      </c>
      <c r="H4" s="77">
        <v>12</v>
      </c>
      <c r="I4" s="84">
        <v>43900796</v>
      </c>
      <c r="J4" s="85">
        <f t="shared" si="0"/>
        <v>526809552</v>
      </c>
    </row>
    <row r="5" spans="1:11" hidden="1" x14ac:dyDescent="0.3">
      <c r="A5" s="45" t="s">
        <v>138</v>
      </c>
      <c r="B5" s="45"/>
      <c r="C5" s="39">
        <v>46055</v>
      </c>
      <c r="D5" s="39">
        <v>46341</v>
      </c>
      <c r="E5" s="49">
        <v>9</v>
      </c>
      <c r="F5" s="49">
        <v>14</v>
      </c>
      <c r="G5" s="50">
        <v>4737496</v>
      </c>
      <c r="H5" s="45">
        <v>4</v>
      </c>
      <c r="I5" s="84">
        <v>44374545</v>
      </c>
      <c r="J5" s="85">
        <f t="shared" si="0"/>
        <v>177498180</v>
      </c>
    </row>
    <row r="6" spans="1:11" x14ac:dyDescent="0.3">
      <c r="A6" s="45" t="s">
        <v>139</v>
      </c>
      <c r="B6" s="45"/>
      <c r="C6" s="47">
        <v>46055</v>
      </c>
      <c r="D6" s="47">
        <v>46235</v>
      </c>
      <c r="E6" s="51">
        <v>6</v>
      </c>
      <c r="F6" s="51">
        <v>0</v>
      </c>
      <c r="G6" s="52">
        <v>4737496</v>
      </c>
      <c r="H6" s="45">
        <v>3</v>
      </c>
      <c r="I6" s="84">
        <v>27951226</v>
      </c>
      <c r="J6" s="85">
        <f t="shared" si="0"/>
        <v>83853678</v>
      </c>
    </row>
    <row r="7" spans="1:11" hidden="1" x14ac:dyDescent="0.3">
      <c r="A7" s="45" t="s">
        <v>148</v>
      </c>
      <c r="B7" s="45"/>
      <c r="C7" s="71">
        <v>46055</v>
      </c>
      <c r="D7" s="71">
        <v>46311</v>
      </c>
      <c r="E7" s="72">
        <v>8</v>
      </c>
      <c r="F7" s="72">
        <v>14</v>
      </c>
      <c r="G7" s="73">
        <v>4737496</v>
      </c>
      <c r="H7" s="77">
        <v>1</v>
      </c>
      <c r="I7" s="84">
        <v>39637049</v>
      </c>
      <c r="J7" s="85">
        <f t="shared" si="0"/>
        <v>39637049</v>
      </c>
    </row>
    <row r="8" spans="1:11" hidden="1" x14ac:dyDescent="0.3">
      <c r="A8" s="45" t="s">
        <v>149</v>
      </c>
      <c r="B8" s="45"/>
      <c r="C8" s="74">
        <v>46086</v>
      </c>
      <c r="D8" s="74">
        <v>46269</v>
      </c>
      <c r="E8" s="75">
        <v>6</v>
      </c>
      <c r="F8" s="75">
        <v>0</v>
      </c>
      <c r="G8" s="76">
        <v>3553123</v>
      </c>
      <c r="H8" s="77">
        <v>1</v>
      </c>
      <c r="I8" s="84">
        <v>20963426</v>
      </c>
      <c r="J8" s="85">
        <f t="shared" si="0"/>
        <v>20963426</v>
      </c>
    </row>
    <row r="9" spans="1:11" hidden="1" x14ac:dyDescent="0.3">
      <c r="A9" s="45" t="s">
        <v>150</v>
      </c>
      <c r="B9" s="45"/>
      <c r="C9" s="81">
        <v>46055</v>
      </c>
      <c r="D9" s="81">
        <v>46341</v>
      </c>
      <c r="E9" s="82">
        <v>9</v>
      </c>
      <c r="F9" s="82">
        <v>14</v>
      </c>
      <c r="G9" s="83">
        <v>3553123</v>
      </c>
      <c r="H9" s="77">
        <v>2</v>
      </c>
      <c r="I9" s="84">
        <v>33280920</v>
      </c>
      <c r="J9" s="85">
        <f t="shared" si="0"/>
        <v>66561840</v>
      </c>
    </row>
    <row r="10" spans="1:11" hidden="1" x14ac:dyDescent="0.3">
      <c r="G10" s="45" t="s">
        <v>154</v>
      </c>
      <c r="H10" s="48">
        <f>SUM(H2:H9)</f>
        <v>66</v>
      </c>
      <c r="J10" s="88">
        <f>SUM(J2:J9)</f>
        <v>3009958780</v>
      </c>
    </row>
    <row r="11" spans="1:11" hidden="1" x14ac:dyDescent="0.3"/>
    <row r="12" spans="1:11" x14ac:dyDescent="0.3">
      <c r="J12" s="5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Logistica  y Transporte</vt:lpstr>
      <vt:lpstr>LOTES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Del Carmen Romero Fernandez</dc:creator>
  <cp:lastModifiedBy>Stephany Diaz Rodriguez</cp:lastModifiedBy>
  <dcterms:created xsi:type="dcterms:W3CDTF">2026-01-06T15:31:13Z</dcterms:created>
  <dcterms:modified xsi:type="dcterms:W3CDTF">2026-01-16T19:37:46Z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2026-01-15T12:58:17Z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05112c79-16e8-4c47-b66c-d8ae4eae6fea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