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o_Mercado" sheetId="1" r:id="rId4"/>
  </sheets>
  <definedNames/>
  <calcPr/>
  <extLst>
    <ext uri="GoogleSheetsCustomDataVersion2">
      <go:sheetsCustomData xmlns:go="http://customooxmlschemas.google.com/" r:id="rId5" roundtripDataChecksum="Q1VIytOfPfKM8YFNX3v1UeDlLl1xgkJucAWT2XqoNT8="/>
    </ext>
  </extLst>
</workbook>
</file>

<file path=xl/sharedStrings.xml><?xml version="1.0" encoding="utf-8"?>
<sst xmlns="http://schemas.openxmlformats.org/spreadsheetml/2006/main" count="60" uniqueCount="42">
  <si>
    <t>REALIZAR LAS AUDITORÍAS INTERNAS DE LOS DIFERENTES SISTEMAS DE GESTIÓN Y DEL PLAN ESTRATÉGICO DE SEGURIDAD VIAL DE  LA SECRETARÍA DISTRITAL DE MOVILIDAD</t>
  </si>
  <si>
    <t>ÍTEM</t>
  </si>
  <si>
    <t>DESCRIPCIÓN</t>
  </si>
  <si>
    <t>CANTIDAD</t>
  </si>
  <si>
    <t>COTIZACIÓN 1
AENOR COLOMBIA SAS 
VALOR UNITARIO CON IVA</t>
  </si>
  <si>
    <t>COTIZACIÓN 2
GESTION TOTAL CORPORATIVA SAS BIC 
 VALOR UNITARIO CON IVA</t>
  </si>
  <si>
    <t>COTIZACIÓN 3
HISTÓRICO DE CONTRATOS 2025 Y ESTUDIO DE MERCADO 2025 INDEXADOS CON IPC 2025
VALOR UNITARIO CON IVA</t>
  </si>
  <si>
    <t>Promedio / Media Aritmética</t>
  </si>
  <si>
    <t>Media Gométrica</t>
  </si>
  <si>
    <t>MEDIANA</t>
  </si>
  <si>
    <t>MEDIA PODADA</t>
  </si>
  <si>
    <t>Valor unitario promedio con  IVA</t>
  </si>
  <si>
    <t>Desviación Estándar</t>
  </si>
  <si>
    <t>Coeficiente de Variación</t>
  </si>
  <si>
    <t>Margen de Confiabilidad</t>
  </si>
  <si>
    <t>Nivel de confiabilidad</t>
  </si>
  <si>
    <t>Valor unitario promedio con IVA</t>
  </si>
  <si>
    <t>Valor unitario promedio  con IVA</t>
  </si>
  <si>
    <t>Valor Máximo</t>
  </si>
  <si>
    <t>Valor Mínimo</t>
  </si>
  <si>
    <t>Valor Unitario Promedio Ajustado CON IVA</t>
  </si>
  <si>
    <t>Desviación Estándar Ajustada</t>
  </si>
  <si>
    <t>Coeficiente de Variación Ajustado</t>
  </si>
  <si>
    <t>Margen de Confiabilidad Ajustado</t>
  </si>
  <si>
    <t>Valor Unitario Promedio Ajustado con IVA</t>
  </si>
  <si>
    <t>AUDITORÍA INTERNA DEL SISTEMA DE GESTIÓN AMBIENTAL BAJO LA NORMA ISO 14001:2015</t>
  </si>
  <si>
    <t xml:space="preserve">AUDITORÍA INTERNA DEL SISTEMA DE GESTIÓN DE SEGURIDAD DE LA INFORMACIÓN  ISO/IEC 27001:2022 </t>
  </si>
  <si>
    <t>AUDITORÍA INTERNA DEL SISTEMA DE GESTIÓN DE CONTINUIDAD DEL NEGOCIO BAJO LA NORMA ISO 22301:2019</t>
  </si>
  <si>
    <t>AUDITORÍA INTERNA SISTEMA DE GESTIÓN ANTISOBORNO
NTC ISO 37001:2025</t>
  </si>
  <si>
    <t xml:space="preserve"> AUDITORÍA INTERNA DEL SISTEMA DE GESTIÓN DE LA CALIDAD NTC ISO 9001:2015</t>
  </si>
  <si>
    <t>AUDITORÍA INTERNA DEL PESV DE SEGURIDAD VIAL NORMA 40595 DE 2022</t>
  </si>
  <si>
    <t>TOTAL</t>
  </si>
  <si>
    <t>VALOR UNITARIO CON IVA</t>
  </si>
  <si>
    <t>VALOR TOTAL CON IVA</t>
  </si>
  <si>
    <t>VALOR TOTAL</t>
  </si>
  <si>
    <t>SMLV</t>
  </si>
  <si>
    <t>DIRECCIÓN</t>
  </si>
  <si>
    <t>VALOR ESTUDIO  DE MERCADO</t>
  </si>
  <si>
    <t>S.A</t>
  </si>
  <si>
    <t>Corporativa</t>
  </si>
  <si>
    <t>Planeación</t>
  </si>
  <si>
    <t>OTIC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</si>
</sst>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0.0%"/>
    <numFmt numFmtId="165" formatCode="_-&quot;$&quot;\ * #,##0_-;\-&quot;$&quot;\ * #,##0_-;_-&quot;$&quot;\ * &quot;-&quot;_-;_-@"/>
    <numFmt numFmtId="166" formatCode="_-[$$-240A]\ * #,##0_-;\-[$$-240A]\ * #,##0_-;_-[$$-240A]\ * &quot;-&quot;??_-;_-@"/>
    <numFmt numFmtId="167" formatCode="_-[$$-240A]\ * #,##0.00_-;\-[$$-240A]\ * #,##0.00_-;_-[$$-240A]\ * &quot;-&quot;??_-;_-@"/>
  </numFmts>
  <fonts count="10">
    <font>
      <sz val="11.0"/>
      <color theme="1"/>
      <name val="Aptos Narrow"/>
      <scheme val="minor"/>
    </font>
    <font>
      <b/>
      <sz val="11.0"/>
      <color theme="1"/>
      <name val="Arial"/>
    </font>
    <font>
      <sz val="11.0"/>
      <color theme="1"/>
      <name val="Arial"/>
    </font>
    <font>
      <sz val="11.0"/>
      <color theme="1"/>
      <name val="Aptos Narrow"/>
    </font>
    <font>
      <b/>
      <sz val="10.0"/>
      <color theme="1"/>
      <name val="Arial Narrow"/>
    </font>
    <font>
      <sz val="10.0"/>
      <color theme="1"/>
      <name val="Arial Narrow"/>
    </font>
    <font/>
    <font>
      <sz val="10.0"/>
      <color rgb="FFFF0000"/>
      <name val="Arial Narrow"/>
    </font>
    <font>
      <sz val="10.0"/>
      <color rgb="FF000000"/>
      <name val="Arial Narrow"/>
    </font>
    <font>
      <b/>
      <sz val="14.0"/>
      <color theme="1"/>
      <name val="Arial Narrow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1E4F5"/>
        <bgColor rgb="FFC1E4F5"/>
      </patternFill>
    </fill>
    <fill>
      <patternFill patternType="solid">
        <fgColor rgb="FFFAE2D5"/>
        <bgColor rgb="FFFAE2D5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F6C6AC"/>
        <bgColor rgb="FFF6C6AC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</fills>
  <borders count="41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top/>
    </border>
    <border>
      <left/>
      <right/>
      <bottom/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</border>
    <border>
      <right/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1" fillId="2" fontId="2" numFmtId="164" xfId="0" applyAlignment="1" applyBorder="1" applyFill="1" applyFont="1" applyNumberFormat="1">
      <alignment readingOrder="0"/>
    </xf>
    <xf borderId="1" fillId="2" fontId="3" numFmtId="0" xfId="0" applyBorder="1" applyFont="1"/>
    <xf borderId="2" fillId="3" fontId="4" numFmtId="0" xfId="0" applyAlignment="1" applyBorder="1" applyFill="1" applyFont="1">
      <alignment horizontal="center" shrinkToFit="0" vertical="center" wrapText="1"/>
    </xf>
    <xf borderId="2" fillId="4" fontId="4" numFmtId="0" xfId="0" applyAlignment="1" applyBorder="1" applyFill="1" applyFont="1">
      <alignment horizontal="center" readingOrder="0" shrinkToFit="0" vertical="center" wrapText="1"/>
    </xf>
    <xf borderId="3" fillId="2" fontId="5" numFmtId="0" xfId="0" applyBorder="1" applyFont="1"/>
    <xf borderId="4" fillId="5" fontId="4" numFmtId="0" xfId="0" applyAlignment="1" applyBorder="1" applyFill="1" applyFont="1">
      <alignment horizontal="center" vertical="center"/>
    </xf>
    <xf borderId="5" fillId="0" fontId="6" numFmtId="0" xfId="0" applyBorder="1" applyFont="1"/>
    <xf borderId="6" fillId="0" fontId="6" numFmtId="0" xfId="0" applyBorder="1" applyFont="1"/>
    <xf borderId="4" fillId="6" fontId="4" numFmtId="0" xfId="0" applyAlignment="1" applyBorder="1" applyFill="1" applyFont="1">
      <alignment horizontal="center" vertical="center"/>
    </xf>
    <xf borderId="7" fillId="0" fontId="6" numFmtId="0" xfId="0" applyBorder="1" applyFont="1"/>
    <xf borderId="8" fillId="5" fontId="4" numFmtId="0" xfId="0" applyAlignment="1" applyBorder="1" applyFont="1">
      <alignment horizontal="center" shrinkToFit="0" vertical="center" wrapText="1"/>
    </xf>
    <xf borderId="9" fillId="5" fontId="4" numFmtId="165" xfId="0" applyAlignment="1" applyBorder="1" applyFont="1" applyNumberFormat="1">
      <alignment horizontal="center" shrinkToFit="0" vertical="center" wrapText="1"/>
    </xf>
    <xf borderId="9" fillId="5" fontId="4" numFmtId="1" xfId="0" applyAlignment="1" applyBorder="1" applyFont="1" applyNumberFormat="1">
      <alignment horizontal="center" shrinkToFit="0" vertical="center" wrapText="1"/>
    </xf>
    <xf borderId="10" fillId="5" fontId="4" numFmtId="1" xfId="0" applyAlignment="1" applyBorder="1" applyFont="1" applyNumberFormat="1">
      <alignment horizontal="center" shrinkToFit="0" vertical="center" wrapText="1"/>
    </xf>
    <xf borderId="11" fillId="5" fontId="4" numFmtId="0" xfId="0" applyAlignment="1" applyBorder="1" applyFont="1">
      <alignment horizontal="center" shrinkToFit="0" vertical="center" wrapText="1"/>
    </xf>
    <xf borderId="8" fillId="6" fontId="4" numFmtId="0" xfId="0" applyAlignment="1" applyBorder="1" applyFont="1">
      <alignment horizontal="center" shrinkToFit="0" vertical="center" wrapText="1"/>
    </xf>
    <xf borderId="9" fillId="6" fontId="4" numFmtId="0" xfId="0" applyAlignment="1" applyBorder="1" applyFont="1">
      <alignment horizontal="center" shrinkToFit="0" vertical="center" wrapText="1"/>
    </xf>
    <xf borderId="10" fillId="6" fontId="4" numFmtId="0" xfId="0" applyAlignment="1" applyBorder="1" applyFont="1">
      <alignment horizontal="center" shrinkToFit="0" vertical="center" wrapText="1"/>
    </xf>
    <xf borderId="11" fillId="6" fontId="4" numFmtId="0" xfId="0" applyAlignment="1" applyBorder="1" applyFont="1">
      <alignment horizontal="center" shrinkToFit="0" vertical="center" wrapText="1"/>
    </xf>
    <xf borderId="9" fillId="5" fontId="4" numFmtId="0" xfId="0" applyAlignment="1" applyBorder="1" applyFont="1">
      <alignment horizontal="center" shrinkToFit="0" vertical="center" wrapText="1"/>
    </xf>
    <xf borderId="10" fillId="5" fontId="4" numFmtId="0" xfId="0" applyAlignment="1" applyBorder="1" applyFont="1">
      <alignment horizontal="center" shrinkToFit="0" vertical="center" wrapText="1"/>
    </xf>
    <xf borderId="12" fillId="2" fontId="5" numFmtId="0" xfId="0" applyAlignment="1" applyBorder="1" applyFont="1">
      <alignment horizontal="center" vertical="center"/>
    </xf>
    <xf borderId="12" fillId="0" fontId="5" numFmtId="0" xfId="0" applyAlignment="1" applyBorder="1" applyFont="1">
      <alignment horizontal="left" shrinkToFit="0" vertical="center" wrapText="1"/>
    </xf>
    <xf borderId="12" fillId="0" fontId="5" numFmtId="1" xfId="0" applyAlignment="1" applyBorder="1" applyFont="1" applyNumberFormat="1">
      <alignment horizontal="center" vertical="center"/>
    </xf>
    <xf borderId="12" fillId="0" fontId="5" numFmtId="166" xfId="0" applyAlignment="1" applyBorder="1" applyFont="1" applyNumberFormat="1">
      <alignment vertical="center"/>
    </xf>
    <xf borderId="12" fillId="2" fontId="5" numFmtId="166" xfId="0" applyAlignment="1" applyBorder="1" applyFont="1" applyNumberFormat="1">
      <alignment vertical="center"/>
    </xf>
    <xf borderId="12" fillId="2" fontId="7" numFmtId="166" xfId="0" applyAlignment="1" applyBorder="1" applyFont="1" applyNumberFormat="1">
      <alignment horizontal="center" vertical="center"/>
    </xf>
    <xf borderId="13" fillId="2" fontId="5" numFmtId="166" xfId="0" applyAlignment="1" applyBorder="1" applyFont="1" applyNumberFormat="1">
      <alignment horizontal="center" vertical="center"/>
    </xf>
    <xf borderId="14" fillId="2" fontId="5" numFmtId="165" xfId="0" applyAlignment="1" applyBorder="1" applyFont="1" applyNumberFormat="1">
      <alignment horizontal="center" vertical="center"/>
    </xf>
    <xf borderId="14" fillId="2" fontId="5" numFmtId="2" xfId="0" applyAlignment="1" applyBorder="1" applyFont="1" applyNumberFormat="1">
      <alignment horizontal="center" vertical="center"/>
    </xf>
    <xf borderId="15" fillId="2" fontId="5" numFmtId="2" xfId="0" applyAlignment="1" applyBorder="1" applyFont="1" applyNumberFormat="1">
      <alignment horizontal="center" vertical="center"/>
    </xf>
    <xf borderId="15" fillId="7" fontId="5" numFmtId="2" xfId="0" applyAlignment="1" applyBorder="1" applyFill="1" applyFont="1" applyNumberFormat="1">
      <alignment horizontal="center" vertical="center"/>
    </xf>
    <xf borderId="13" fillId="2" fontId="5" numFmtId="165" xfId="0" applyAlignment="1" applyBorder="1" applyFont="1" applyNumberFormat="1">
      <alignment horizontal="center" vertical="center"/>
    </xf>
    <xf borderId="16" fillId="2" fontId="5" numFmtId="166" xfId="0" applyAlignment="1" applyBorder="1" applyFont="1" applyNumberFormat="1">
      <alignment horizontal="center" vertical="center"/>
    </xf>
    <xf borderId="17" fillId="2" fontId="5" numFmtId="166" xfId="0" applyAlignment="1" applyBorder="1" applyFont="1" applyNumberFormat="1">
      <alignment horizontal="center" vertical="center"/>
    </xf>
    <xf borderId="18" fillId="2" fontId="5" numFmtId="166" xfId="0" applyAlignment="1" applyBorder="1" applyFont="1" applyNumberFormat="1">
      <alignment vertical="center"/>
    </xf>
    <xf borderId="18" fillId="2" fontId="5" numFmtId="166" xfId="0" applyAlignment="1" applyBorder="1" applyFont="1" applyNumberFormat="1">
      <alignment horizontal="center" vertical="center"/>
    </xf>
    <xf borderId="18" fillId="2" fontId="5" numFmtId="165" xfId="0" applyAlignment="1" applyBorder="1" applyFont="1" applyNumberFormat="1">
      <alignment vertical="center"/>
    </xf>
    <xf borderId="18" fillId="2" fontId="5" numFmtId="2" xfId="0" applyAlignment="1" applyBorder="1" applyFont="1" applyNumberFormat="1">
      <alignment horizontal="center" vertical="center"/>
    </xf>
    <xf borderId="19" fillId="2" fontId="5" numFmtId="2" xfId="0" applyAlignment="1" applyBorder="1" applyFont="1" applyNumberFormat="1">
      <alignment horizontal="center" vertical="center"/>
    </xf>
    <xf borderId="20" fillId="2" fontId="5" numFmtId="166" xfId="0" applyAlignment="1" applyBorder="1" applyFont="1" applyNumberFormat="1">
      <alignment horizontal="center" vertical="center"/>
    </xf>
    <xf borderId="12" fillId="2" fontId="7" numFmtId="166" xfId="0" applyAlignment="1" applyBorder="1" applyFont="1" applyNumberFormat="1">
      <alignment vertical="center"/>
    </xf>
    <xf borderId="12" fillId="2" fontId="5" numFmtId="2" xfId="0" applyAlignment="1" applyBorder="1" applyFont="1" applyNumberFormat="1">
      <alignment horizontal="center" vertical="center"/>
    </xf>
    <xf borderId="21" fillId="2" fontId="5" numFmtId="2" xfId="0" applyAlignment="1" applyBorder="1" applyFont="1" applyNumberFormat="1">
      <alignment horizontal="center" vertical="center"/>
    </xf>
    <xf borderId="12" fillId="2" fontId="5" numFmtId="165" xfId="0" applyAlignment="1" applyBorder="1" applyFont="1" applyNumberFormat="1">
      <alignment horizontal="center" vertical="center"/>
    </xf>
    <xf borderId="22" fillId="2" fontId="5" numFmtId="166" xfId="0" applyAlignment="1" applyBorder="1" applyFont="1" applyNumberFormat="1">
      <alignment horizontal="center" vertical="center"/>
    </xf>
    <xf borderId="12" fillId="2" fontId="5" numFmtId="165" xfId="0" applyAlignment="1" applyBorder="1" applyFont="1" applyNumberFormat="1">
      <alignment vertical="center"/>
    </xf>
    <xf borderId="23" fillId="2" fontId="5" numFmtId="2" xfId="0" applyAlignment="1" applyBorder="1" applyFont="1" applyNumberFormat="1">
      <alignment horizontal="center" vertical="center"/>
    </xf>
    <xf borderId="24" fillId="2" fontId="5" numFmtId="166" xfId="0" applyAlignment="1" applyBorder="1" applyFont="1" applyNumberFormat="1">
      <alignment horizontal="center" vertical="center"/>
    </xf>
    <xf borderId="12" fillId="0" fontId="8" numFmtId="0" xfId="0" applyAlignment="1" applyBorder="1" applyFont="1">
      <alignment horizontal="left" shrinkToFit="0" vertical="center" wrapText="1"/>
    </xf>
    <xf borderId="12" fillId="8" fontId="5" numFmtId="166" xfId="0" applyAlignment="1" applyBorder="1" applyFill="1" applyFont="1" applyNumberFormat="1">
      <alignment vertical="center"/>
    </xf>
    <xf borderId="12" fillId="0" fontId="7" numFmtId="166" xfId="0" applyAlignment="1" applyBorder="1" applyFont="1" applyNumberFormat="1">
      <alignment vertical="center"/>
    </xf>
    <xf borderId="25" fillId="9" fontId="4" numFmtId="0" xfId="0" applyAlignment="1" applyBorder="1" applyFill="1" applyFont="1">
      <alignment horizontal="right" vertical="center"/>
    </xf>
    <xf borderId="26" fillId="0" fontId="6" numFmtId="0" xfId="0" applyBorder="1" applyFont="1"/>
    <xf borderId="27" fillId="0" fontId="6" numFmtId="0" xfId="0" applyBorder="1" applyFont="1"/>
    <xf borderId="28" fillId="9" fontId="4" numFmtId="167" xfId="0" applyAlignment="1" applyBorder="1" applyFont="1" applyNumberFormat="1">
      <alignment vertical="center"/>
    </xf>
    <xf borderId="29" fillId="9" fontId="4" numFmtId="167" xfId="0" applyAlignment="1" applyBorder="1" applyFont="1" applyNumberFormat="1">
      <alignment vertical="center"/>
    </xf>
    <xf borderId="1" fillId="2" fontId="5" numFmtId="0" xfId="0" applyBorder="1" applyFont="1"/>
    <xf borderId="12" fillId="2" fontId="4" numFmtId="166" xfId="0" applyBorder="1" applyFont="1" applyNumberFormat="1"/>
    <xf borderId="30" fillId="10" fontId="4" numFmtId="2" xfId="0" applyBorder="1" applyFill="1" applyFont="1" applyNumberFormat="1"/>
    <xf borderId="31" fillId="10" fontId="4" numFmtId="2" xfId="0" applyBorder="1" applyFont="1" applyNumberFormat="1"/>
    <xf borderId="12" fillId="2" fontId="4" numFmtId="165" xfId="0" applyBorder="1" applyFont="1" applyNumberFormat="1"/>
    <xf borderId="1" fillId="2" fontId="5" numFmtId="165" xfId="0" applyBorder="1" applyFont="1" applyNumberFormat="1"/>
    <xf borderId="32" fillId="2" fontId="5" numFmtId="0" xfId="0" applyBorder="1" applyFont="1"/>
    <xf borderId="3" fillId="2" fontId="3" numFmtId="0" xfId="0" applyBorder="1" applyFont="1"/>
    <xf borderId="33" fillId="2" fontId="5" numFmtId="0" xfId="0" applyBorder="1" applyFont="1"/>
    <xf borderId="11" fillId="3" fontId="4" numFmtId="0" xfId="0" applyAlignment="1" applyBorder="1" applyFont="1">
      <alignment horizontal="center" shrinkToFit="0" vertical="center" wrapText="1"/>
    </xf>
    <xf borderId="34" fillId="3" fontId="4" numFmtId="0" xfId="0" applyAlignment="1" applyBorder="1" applyFont="1">
      <alignment horizontal="center" shrinkToFit="0" vertical="center" wrapText="1"/>
    </xf>
    <xf borderId="20" fillId="2" fontId="5" numFmtId="0" xfId="0" applyAlignment="1" applyBorder="1" applyFont="1">
      <alignment horizontal="center" vertical="center"/>
    </xf>
    <xf borderId="35" fillId="0" fontId="5" numFmtId="0" xfId="0" applyAlignment="1" applyBorder="1" applyFont="1">
      <alignment horizontal="left" shrinkToFit="0" vertical="center" wrapText="1"/>
    </xf>
    <xf borderId="35" fillId="0" fontId="5" numFmtId="1" xfId="0" applyAlignment="1" applyBorder="1" applyFont="1" applyNumberFormat="1">
      <alignment horizontal="center" vertical="center"/>
    </xf>
    <xf borderId="36" fillId="2" fontId="5" numFmtId="166" xfId="0" applyAlignment="1" applyBorder="1" applyFont="1" applyNumberFormat="1">
      <alignment horizontal="center" vertical="center"/>
    </xf>
    <xf borderId="36" fillId="2" fontId="5" numFmtId="166" xfId="0" applyAlignment="1" applyBorder="1" applyFont="1" applyNumberFormat="1">
      <alignment vertical="center"/>
    </xf>
    <xf borderId="1" fillId="2" fontId="5" numFmtId="10" xfId="0" applyBorder="1" applyFont="1" applyNumberFormat="1"/>
    <xf borderId="24" fillId="2" fontId="5" numFmtId="0" xfId="0" applyAlignment="1" applyBorder="1" applyFont="1">
      <alignment horizontal="center" vertical="center"/>
    </xf>
    <xf borderId="37" fillId="0" fontId="5" numFmtId="0" xfId="0" applyAlignment="1" applyBorder="1" applyFont="1">
      <alignment horizontal="left" shrinkToFit="0" vertical="center" wrapText="1"/>
    </xf>
    <xf borderId="37" fillId="0" fontId="5" numFmtId="1" xfId="0" applyAlignment="1" applyBorder="1" applyFont="1" applyNumberFormat="1">
      <alignment horizontal="center" vertical="center"/>
    </xf>
    <xf borderId="38" fillId="2" fontId="5" numFmtId="166" xfId="0" applyAlignment="1" applyBorder="1" applyFont="1" applyNumberFormat="1">
      <alignment horizontal="center" vertical="center"/>
    </xf>
    <xf borderId="38" fillId="2" fontId="5" numFmtId="166" xfId="0" applyAlignment="1" applyBorder="1" applyFont="1" applyNumberFormat="1">
      <alignment vertical="center"/>
    </xf>
    <xf borderId="37" fillId="0" fontId="8" numFmtId="0" xfId="0" applyAlignment="1" applyBorder="1" applyFont="1">
      <alignment horizontal="left" shrinkToFit="0" vertical="center" wrapText="1"/>
    </xf>
    <xf borderId="38" fillId="8" fontId="5" numFmtId="166" xfId="0" applyAlignment="1" applyBorder="1" applyFont="1" applyNumberFormat="1">
      <alignment horizontal="center" vertical="center"/>
    </xf>
    <xf borderId="39" fillId="0" fontId="8" numFmtId="0" xfId="0" applyAlignment="1" applyBorder="1" applyFont="1">
      <alignment horizontal="left" shrinkToFit="0" vertical="center" wrapText="1"/>
    </xf>
    <xf borderId="38" fillId="8" fontId="5" numFmtId="166" xfId="0" applyAlignment="1" applyBorder="1" applyFont="1" applyNumberFormat="1">
      <alignment vertical="center"/>
    </xf>
    <xf borderId="4" fillId="10" fontId="9" numFmtId="0" xfId="0" applyAlignment="1" applyBorder="1" applyFont="1">
      <alignment horizontal="right"/>
    </xf>
    <xf borderId="40" fillId="0" fontId="6" numFmtId="0" xfId="0" applyBorder="1" applyFont="1"/>
    <xf borderId="11" fillId="10" fontId="9" numFmtId="166" xfId="0" applyBorder="1" applyFont="1" applyNumberFormat="1"/>
    <xf borderId="1" fillId="2" fontId="4" numFmtId="0" xfId="0" applyBorder="1" applyFont="1"/>
    <xf borderId="1" fillId="2" fontId="5" numFmtId="166" xfId="0" applyBorder="1" applyFont="1" applyNumberFormat="1"/>
    <xf borderId="1" fillId="2" fontId="5" numFmtId="0" xfId="0" applyAlignment="1" applyBorder="1" applyFont="1">
      <alignment shrinkToFit="0" wrapText="1"/>
    </xf>
    <xf borderId="12" fillId="2" fontId="4" numFmtId="0" xfId="0" applyAlignment="1" applyBorder="1" applyFont="1">
      <alignment horizontal="center" shrinkToFit="0" vertical="center" wrapText="1"/>
    </xf>
    <xf borderId="1" fillId="2" fontId="3" numFmtId="0" xfId="0" applyAlignment="1" applyBorder="1" applyFont="1">
      <alignment shrinkToFit="0" wrapText="1"/>
    </xf>
    <xf borderId="12" fillId="2" fontId="5" numFmtId="0" xfId="0" applyBorder="1" applyFont="1"/>
    <xf borderId="12" fillId="2" fontId="5" numFmtId="166" xfId="0" applyBorder="1" applyFont="1" applyNumberFormat="1"/>
  </cellXfs>
  <cellStyles count="1">
    <cellStyle xfId="0" name="Normal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41.0"/>
    <col customWidth="1" min="3" max="3" width="11.38"/>
    <col customWidth="1" min="4" max="4" width="23.13"/>
    <col customWidth="1" min="5" max="5" width="20.0"/>
    <col customWidth="1" min="6" max="6" width="24.63"/>
    <col customWidth="1" min="7" max="7" width="1.13"/>
    <col customWidth="1" min="8" max="8" width="12.0"/>
    <col customWidth="1" min="9" max="9" width="11.13"/>
    <col customWidth="1" min="10" max="10" width="10.13"/>
    <col customWidth="1" min="11" max="11" width="11.13"/>
    <col customWidth="1" min="12" max="12" width="10.88"/>
    <col customWidth="1" min="13" max="13" width="12.0"/>
    <col customWidth="1" min="14" max="14" width="11.13"/>
    <col customWidth="1" min="15" max="15" width="10.13"/>
    <col customWidth="1" min="16" max="17" width="10.88"/>
    <col customWidth="1" min="18" max="18" width="12.0"/>
    <col customWidth="1" min="19" max="19" width="11.13"/>
    <col customWidth="1" min="20" max="20" width="10.13"/>
    <col customWidth="1" min="21" max="21" width="11.0"/>
    <col customWidth="1" min="22" max="22" width="10.88"/>
    <col customWidth="1" min="23" max="23" width="12.0"/>
    <col customWidth="1" min="24" max="24" width="11.13"/>
    <col customWidth="1" min="25" max="25" width="12.0"/>
    <col customWidth="1" min="26" max="26" width="11.13"/>
    <col customWidth="1" min="27" max="27" width="10.13"/>
    <col customWidth="1" min="28" max="28" width="11.13"/>
    <col customWidth="1" min="29" max="30" width="12.0"/>
  </cols>
  <sheetData>
    <row r="1" ht="60.0" customHeight="1">
      <c r="A1" s="1" t="s">
        <v>0</v>
      </c>
      <c r="H1" s="2">
        <v>0.051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4.0" customHeight="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/>
      <c r="H2" s="7" t="s">
        <v>7</v>
      </c>
      <c r="I2" s="8"/>
      <c r="J2" s="8"/>
      <c r="K2" s="8"/>
      <c r="L2" s="9"/>
      <c r="M2" s="10" t="s">
        <v>8</v>
      </c>
      <c r="N2" s="8"/>
      <c r="O2" s="8"/>
      <c r="P2" s="8"/>
      <c r="Q2" s="9"/>
      <c r="R2" s="7" t="s">
        <v>9</v>
      </c>
      <c r="S2" s="8"/>
      <c r="T2" s="8"/>
      <c r="U2" s="8"/>
      <c r="V2" s="9"/>
      <c r="W2" s="10" t="s">
        <v>10</v>
      </c>
      <c r="X2" s="8"/>
      <c r="Y2" s="8"/>
      <c r="Z2" s="8"/>
      <c r="AA2" s="8"/>
      <c r="AB2" s="8"/>
      <c r="AC2" s="8"/>
      <c r="AD2" s="9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66.75" customHeight="1">
      <c r="A3" s="11"/>
      <c r="B3" s="11"/>
      <c r="C3" s="11"/>
      <c r="D3" s="11"/>
      <c r="E3" s="11"/>
      <c r="F3" s="11"/>
      <c r="G3" s="6"/>
      <c r="H3" s="12" t="s">
        <v>11</v>
      </c>
      <c r="I3" s="13" t="s">
        <v>12</v>
      </c>
      <c r="J3" s="14" t="s">
        <v>13</v>
      </c>
      <c r="K3" s="15" t="s">
        <v>14</v>
      </c>
      <c r="L3" s="16" t="s">
        <v>15</v>
      </c>
      <c r="M3" s="17" t="s">
        <v>16</v>
      </c>
      <c r="N3" s="18" t="s">
        <v>12</v>
      </c>
      <c r="O3" s="18" t="s">
        <v>13</v>
      </c>
      <c r="P3" s="19" t="s">
        <v>14</v>
      </c>
      <c r="Q3" s="20" t="s">
        <v>15</v>
      </c>
      <c r="R3" s="12" t="s">
        <v>17</v>
      </c>
      <c r="S3" s="21" t="s">
        <v>12</v>
      </c>
      <c r="T3" s="21" t="s">
        <v>13</v>
      </c>
      <c r="U3" s="22" t="s">
        <v>14</v>
      </c>
      <c r="V3" s="16" t="s">
        <v>15</v>
      </c>
      <c r="W3" s="17" t="s">
        <v>18</v>
      </c>
      <c r="X3" s="18" t="s">
        <v>19</v>
      </c>
      <c r="Y3" s="18" t="s">
        <v>20</v>
      </c>
      <c r="Z3" s="18" t="s">
        <v>21</v>
      </c>
      <c r="AA3" s="18" t="s">
        <v>22</v>
      </c>
      <c r="AB3" s="19" t="s">
        <v>23</v>
      </c>
      <c r="AC3" s="19" t="s">
        <v>15</v>
      </c>
      <c r="AD3" s="20" t="s">
        <v>24</v>
      </c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78.75" customHeight="1">
      <c r="A4" s="23">
        <v>1.0</v>
      </c>
      <c r="B4" s="24" t="s">
        <v>25</v>
      </c>
      <c r="C4" s="25">
        <v>1.0</v>
      </c>
      <c r="D4" s="26">
        <v>1.42324E7</v>
      </c>
      <c r="E4" s="27">
        <v>1.31495E7</v>
      </c>
      <c r="F4" s="28">
        <f>((7806400*5.1%)+7806400)</f>
        <v>8204526.4</v>
      </c>
      <c r="G4" s="6"/>
      <c r="H4" s="29">
        <f t="shared" ref="H4:H9" si="1">ROUND(AVERAGE(D4:F4),0)</f>
        <v>11862142</v>
      </c>
      <c r="I4" s="30">
        <f t="shared" ref="I4:I9" si="2">ROUND(STDEVA(D4:F4),0)</f>
        <v>3213531</v>
      </c>
      <c r="J4" s="31">
        <f t="shared" ref="J4:J9" si="3">I4/H4*100</f>
        <v>27.09064687</v>
      </c>
      <c r="K4" s="32">
        <f t="shared" ref="K4:K9" si="4">100-J4</f>
        <v>72.90935313</v>
      </c>
      <c r="L4" s="33" t="str">
        <f t="shared" ref="L4:L9" si="5">IF(K4&gt;70,"ALTO","BAJO")</f>
        <v>ALTO</v>
      </c>
      <c r="M4" s="34">
        <f t="shared" ref="M4:M9" si="6">ROUND(GEOMEAN(D4:F4),0)</f>
        <v>11536665</v>
      </c>
      <c r="N4" s="30">
        <f t="shared" ref="N4:N9" si="7">I4</f>
        <v>3213531</v>
      </c>
      <c r="O4" s="31">
        <f t="shared" ref="O4:O9" si="8">N4/M4*100</f>
        <v>27.85493901</v>
      </c>
      <c r="P4" s="32">
        <f t="shared" ref="P4:P9" si="9">100-O4</f>
        <v>72.14506099</v>
      </c>
      <c r="Q4" s="33" t="str">
        <f t="shared" ref="Q4:Q9" si="10">IF(P4&gt;70,"ALTO","BAJO")</f>
        <v>ALTO</v>
      </c>
      <c r="R4" s="35">
        <f t="shared" ref="R4:R9" si="11">ROUND(MEDIAN(D4:F4),0)</f>
        <v>13149500</v>
      </c>
      <c r="S4" s="30">
        <f t="shared" ref="S4:S9" si="12">I4</f>
        <v>3213531</v>
      </c>
      <c r="T4" s="31">
        <f t="shared" ref="T4:T9" si="13">S4/R4*100</f>
        <v>24.43842732</v>
      </c>
      <c r="U4" s="32">
        <f t="shared" ref="U4:U9" si="14">100-T4</f>
        <v>75.56157268</v>
      </c>
      <c r="V4" s="33" t="str">
        <f t="shared" ref="V4:V9" si="15">IF(U4&gt;70,"ALTO","BAJO")</f>
        <v>ALTO</v>
      </c>
      <c r="W4" s="36">
        <f t="shared" ref="W4:W9" si="16">H4+I4</f>
        <v>15075673</v>
      </c>
      <c r="X4" s="37">
        <f t="shared" ref="X4:X9" si="17">H4-I4</f>
        <v>8648611</v>
      </c>
      <c r="Y4" s="38">
        <f>ROUND(AVERAGE(D4:E4),0)</f>
        <v>13690950</v>
      </c>
      <c r="Z4" s="39">
        <f>ROUND(STDEVA(D4:E4),0)</f>
        <v>765726</v>
      </c>
      <c r="AA4" s="40">
        <f t="shared" ref="AA4:AA9" si="18">Z4/Y4*100</f>
        <v>5.592935479</v>
      </c>
      <c r="AB4" s="41">
        <f t="shared" ref="AB4:AB9" si="19">100-AA4</f>
        <v>94.40706452</v>
      </c>
      <c r="AC4" s="33" t="str">
        <f t="shared" ref="AC4:AC9" si="20">IF(AB4&gt;70,"ALTO","BAJO")</f>
        <v>ALTO</v>
      </c>
      <c r="AD4" s="42">
        <f t="shared" ref="AD4:AD9" si="21">Y4</f>
        <v>13690950</v>
      </c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78.0" customHeight="1">
      <c r="A5" s="23">
        <v>2.0</v>
      </c>
      <c r="B5" s="24" t="s">
        <v>26</v>
      </c>
      <c r="C5" s="25">
        <v>1.0</v>
      </c>
      <c r="D5" s="26">
        <v>1.42324E7</v>
      </c>
      <c r="E5" s="43">
        <v>2.84529E7</v>
      </c>
      <c r="F5" s="27">
        <f>((18768461*5.1%)+18768461)</f>
        <v>19725652.51</v>
      </c>
      <c r="G5" s="6"/>
      <c r="H5" s="29">
        <f t="shared" si="1"/>
        <v>20803651</v>
      </c>
      <c r="I5" s="30">
        <f t="shared" si="2"/>
        <v>7171277</v>
      </c>
      <c r="J5" s="44">
        <f t="shared" si="3"/>
        <v>34.47124257</v>
      </c>
      <c r="K5" s="45">
        <f t="shared" si="4"/>
        <v>65.52875743</v>
      </c>
      <c r="L5" s="33" t="str">
        <f t="shared" si="5"/>
        <v>BAJO</v>
      </c>
      <c r="M5" s="34">
        <f t="shared" si="6"/>
        <v>19989964</v>
      </c>
      <c r="N5" s="46">
        <f t="shared" si="7"/>
        <v>7171277</v>
      </c>
      <c r="O5" s="44">
        <f t="shared" si="8"/>
        <v>35.87438677</v>
      </c>
      <c r="P5" s="45">
        <f t="shared" si="9"/>
        <v>64.12561323</v>
      </c>
      <c r="Q5" s="33" t="str">
        <f t="shared" si="10"/>
        <v>BAJO</v>
      </c>
      <c r="R5" s="35">
        <f t="shared" si="11"/>
        <v>19725653</v>
      </c>
      <c r="S5" s="46">
        <f t="shared" si="12"/>
        <v>7171277</v>
      </c>
      <c r="T5" s="44">
        <f t="shared" si="13"/>
        <v>36.35508036</v>
      </c>
      <c r="U5" s="45">
        <f t="shared" si="14"/>
        <v>63.64491964</v>
      </c>
      <c r="V5" s="33" t="str">
        <f t="shared" si="15"/>
        <v>BAJO</v>
      </c>
      <c r="W5" s="47">
        <f t="shared" si="16"/>
        <v>27974928</v>
      </c>
      <c r="X5" s="27">
        <f t="shared" si="17"/>
        <v>13632374</v>
      </c>
      <c r="Y5" s="27">
        <f t="shared" ref="Y5:Y7" si="22">ROUND(AVERAGE(D5,F5),0)</f>
        <v>16979026</v>
      </c>
      <c r="Z5" s="48">
        <f t="shared" ref="Z5:Z7" si="23">ROUND(STDEVA(D5,F5),0)</f>
        <v>3884316</v>
      </c>
      <c r="AA5" s="44">
        <f t="shared" si="18"/>
        <v>22.87714266</v>
      </c>
      <c r="AB5" s="49">
        <f t="shared" si="19"/>
        <v>77.12285734</v>
      </c>
      <c r="AC5" s="33" t="str">
        <f t="shared" si="20"/>
        <v>ALTO</v>
      </c>
      <c r="AD5" s="50">
        <f t="shared" si="21"/>
        <v>16979026</v>
      </c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72.75" customHeight="1">
      <c r="A6" s="23">
        <v>3.0</v>
      </c>
      <c r="B6" s="51" t="s">
        <v>27</v>
      </c>
      <c r="C6" s="25">
        <v>1.0</v>
      </c>
      <c r="D6" s="52">
        <v>1.42324E7</v>
      </c>
      <c r="E6" s="43">
        <v>4.30304E7</v>
      </c>
      <c r="F6" s="26">
        <f>((17200892*5.1%)+17200892)</f>
        <v>18078137.49</v>
      </c>
      <c r="G6" s="6"/>
      <c r="H6" s="29">
        <f t="shared" si="1"/>
        <v>25113646</v>
      </c>
      <c r="I6" s="30">
        <f t="shared" si="2"/>
        <v>15635056</v>
      </c>
      <c r="J6" s="44">
        <f t="shared" si="3"/>
        <v>62.25721267</v>
      </c>
      <c r="K6" s="45">
        <f t="shared" si="4"/>
        <v>37.74278733</v>
      </c>
      <c r="L6" s="33" t="str">
        <f t="shared" si="5"/>
        <v>BAJO</v>
      </c>
      <c r="M6" s="34">
        <f t="shared" si="6"/>
        <v>22287896</v>
      </c>
      <c r="N6" s="46">
        <f t="shared" si="7"/>
        <v>15635056</v>
      </c>
      <c r="O6" s="44">
        <f t="shared" si="8"/>
        <v>70.15043502</v>
      </c>
      <c r="P6" s="45">
        <f t="shared" si="9"/>
        <v>29.84956498</v>
      </c>
      <c r="Q6" s="33" t="str">
        <f t="shared" si="10"/>
        <v>BAJO</v>
      </c>
      <c r="R6" s="35">
        <f t="shared" si="11"/>
        <v>18078137</v>
      </c>
      <c r="S6" s="46">
        <f t="shared" si="12"/>
        <v>15635056</v>
      </c>
      <c r="T6" s="44">
        <f t="shared" si="13"/>
        <v>86.48599134</v>
      </c>
      <c r="U6" s="45">
        <f t="shared" si="14"/>
        <v>13.51400866</v>
      </c>
      <c r="V6" s="33" t="str">
        <f t="shared" si="15"/>
        <v>BAJO</v>
      </c>
      <c r="W6" s="47">
        <f t="shared" si="16"/>
        <v>40748702</v>
      </c>
      <c r="X6" s="27">
        <f t="shared" si="17"/>
        <v>9478590</v>
      </c>
      <c r="Y6" s="26">
        <f t="shared" si="22"/>
        <v>16155269</v>
      </c>
      <c r="Z6" s="48">
        <f t="shared" si="23"/>
        <v>2719347</v>
      </c>
      <c r="AA6" s="44">
        <f t="shared" si="18"/>
        <v>16.83257023</v>
      </c>
      <c r="AB6" s="49">
        <f t="shared" si="19"/>
        <v>83.16742977</v>
      </c>
      <c r="AC6" s="33" t="str">
        <f t="shared" si="20"/>
        <v>ALTO</v>
      </c>
      <c r="AD6" s="50">
        <f t="shared" si="21"/>
        <v>16155269</v>
      </c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12.5" customHeight="1">
      <c r="A7" s="23">
        <v>4.0</v>
      </c>
      <c r="B7" s="51" t="s">
        <v>28</v>
      </c>
      <c r="C7" s="25">
        <v>1.0</v>
      </c>
      <c r="D7" s="26">
        <v>1.06743E7</v>
      </c>
      <c r="E7" s="43">
        <v>2.7489E7</v>
      </c>
      <c r="F7" s="27">
        <f>((7318500*5.1%)+7318500)</f>
        <v>7691743.5</v>
      </c>
      <c r="G7" s="6"/>
      <c r="H7" s="29">
        <f t="shared" si="1"/>
        <v>15285015</v>
      </c>
      <c r="I7" s="30">
        <f t="shared" si="2"/>
        <v>10673652</v>
      </c>
      <c r="J7" s="44">
        <f t="shared" si="3"/>
        <v>69.8308245</v>
      </c>
      <c r="K7" s="45">
        <f t="shared" si="4"/>
        <v>30.1691755</v>
      </c>
      <c r="L7" s="33" t="str">
        <f t="shared" si="5"/>
        <v>BAJO</v>
      </c>
      <c r="M7" s="34">
        <f t="shared" si="6"/>
        <v>13117197</v>
      </c>
      <c r="N7" s="46">
        <f t="shared" si="7"/>
        <v>10673652</v>
      </c>
      <c r="O7" s="44">
        <f t="shared" si="8"/>
        <v>81.37143934</v>
      </c>
      <c r="P7" s="45">
        <f t="shared" si="9"/>
        <v>18.62856066</v>
      </c>
      <c r="Q7" s="33" t="str">
        <f t="shared" si="10"/>
        <v>BAJO</v>
      </c>
      <c r="R7" s="35">
        <f t="shared" si="11"/>
        <v>10674300</v>
      </c>
      <c r="S7" s="46">
        <f t="shared" si="12"/>
        <v>10673652</v>
      </c>
      <c r="T7" s="44">
        <f t="shared" si="13"/>
        <v>99.99392934</v>
      </c>
      <c r="U7" s="45">
        <f t="shared" si="14"/>
        <v>0.006070655687</v>
      </c>
      <c r="V7" s="33" t="str">
        <f t="shared" si="15"/>
        <v>BAJO</v>
      </c>
      <c r="W7" s="47">
        <f t="shared" si="16"/>
        <v>25958667</v>
      </c>
      <c r="X7" s="27">
        <f t="shared" si="17"/>
        <v>4611363</v>
      </c>
      <c r="Y7" s="27">
        <f t="shared" si="22"/>
        <v>9183022</v>
      </c>
      <c r="Z7" s="48">
        <f t="shared" si="23"/>
        <v>2108986</v>
      </c>
      <c r="AA7" s="44">
        <f t="shared" si="18"/>
        <v>22.96614339</v>
      </c>
      <c r="AB7" s="49">
        <f t="shared" si="19"/>
        <v>77.03385661</v>
      </c>
      <c r="AC7" s="33" t="str">
        <f t="shared" si="20"/>
        <v>ALTO</v>
      </c>
      <c r="AD7" s="50">
        <f t="shared" si="21"/>
        <v>9183022</v>
      </c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12.5" customHeight="1">
      <c r="A8" s="23">
        <v>5.0</v>
      </c>
      <c r="B8" s="51" t="s">
        <v>29</v>
      </c>
      <c r="C8" s="25">
        <v>1.0</v>
      </c>
      <c r="D8" s="26">
        <v>7116200.0</v>
      </c>
      <c r="E8" s="27">
        <v>5105100.0</v>
      </c>
      <c r="F8" s="27"/>
      <c r="G8" s="6"/>
      <c r="H8" s="29">
        <f t="shared" si="1"/>
        <v>6110650</v>
      </c>
      <c r="I8" s="30">
        <f t="shared" si="2"/>
        <v>1422062</v>
      </c>
      <c r="J8" s="44">
        <f t="shared" si="3"/>
        <v>23.27186142</v>
      </c>
      <c r="K8" s="45">
        <f t="shared" si="4"/>
        <v>76.72813858</v>
      </c>
      <c r="L8" s="33" t="str">
        <f t="shared" si="5"/>
        <v>ALTO</v>
      </c>
      <c r="M8" s="34">
        <f t="shared" si="6"/>
        <v>6027347</v>
      </c>
      <c r="N8" s="46">
        <f t="shared" si="7"/>
        <v>1422062</v>
      </c>
      <c r="O8" s="44">
        <f t="shared" si="8"/>
        <v>23.5934981</v>
      </c>
      <c r="P8" s="45">
        <f t="shared" si="9"/>
        <v>76.4065019</v>
      </c>
      <c r="Q8" s="33" t="str">
        <f t="shared" si="10"/>
        <v>ALTO</v>
      </c>
      <c r="R8" s="35">
        <f t="shared" si="11"/>
        <v>6110650</v>
      </c>
      <c r="S8" s="46">
        <f t="shared" si="12"/>
        <v>1422062</v>
      </c>
      <c r="T8" s="44">
        <f t="shared" si="13"/>
        <v>23.27186142</v>
      </c>
      <c r="U8" s="45">
        <f t="shared" si="14"/>
        <v>76.72813858</v>
      </c>
      <c r="V8" s="33" t="str">
        <f t="shared" si="15"/>
        <v>ALTO</v>
      </c>
      <c r="W8" s="47">
        <f t="shared" si="16"/>
        <v>7532712</v>
      </c>
      <c r="X8" s="27">
        <f t="shared" si="17"/>
        <v>4688588</v>
      </c>
      <c r="Y8" s="27">
        <f>ROUND(AVERAGE(D8:E8),0)</f>
        <v>6110650</v>
      </c>
      <c r="Z8" s="48">
        <f>ROUND(STDEVA(D8:E8),0)</f>
        <v>1422062</v>
      </c>
      <c r="AA8" s="44">
        <f t="shared" si="18"/>
        <v>23.27186142</v>
      </c>
      <c r="AB8" s="49">
        <f t="shared" si="19"/>
        <v>76.72813858</v>
      </c>
      <c r="AC8" s="33" t="str">
        <f t="shared" si="20"/>
        <v>ALTO</v>
      </c>
      <c r="AD8" s="50">
        <f t="shared" si="21"/>
        <v>6110650</v>
      </c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12.5" customHeight="1">
      <c r="A9" s="23">
        <v>6.0</v>
      </c>
      <c r="B9" s="51" t="s">
        <v>30</v>
      </c>
      <c r="C9" s="25">
        <v>1.0</v>
      </c>
      <c r="D9" s="53">
        <v>1.9159E7</v>
      </c>
      <c r="E9" s="27">
        <v>1.07576E7</v>
      </c>
      <c r="F9" s="27">
        <f>((4500000*5.1%)+4500000)</f>
        <v>4729500</v>
      </c>
      <c r="G9" s="6"/>
      <c r="H9" s="29">
        <f t="shared" si="1"/>
        <v>11548700</v>
      </c>
      <c r="I9" s="30">
        <f t="shared" si="2"/>
        <v>7247206</v>
      </c>
      <c r="J9" s="44">
        <f t="shared" si="3"/>
        <v>62.75343545</v>
      </c>
      <c r="K9" s="45">
        <f t="shared" si="4"/>
        <v>37.24656455</v>
      </c>
      <c r="L9" s="33" t="str">
        <f t="shared" si="5"/>
        <v>BAJO</v>
      </c>
      <c r="M9" s="34">
        <f t="shared" si="6"/>
        <v>9915193</v>
      </c>
      <c r="N9" s="46">
        <f t="shared" si="7"/>
        <v>7247206</v>
      </c>
      <c r="O9" s="44">
        <f t="shared" si="8"/>
        <v>73.09193074</v>
      </c>
      <c r="P9" s="45">
        <f t="shared" si="9"/>
        <v>26.90806926</v>
      </c>
      <c r="Q9" s="33" t="str">
        <f t="shared" si="10"/>
        <v>BAJO</v>
      </c>
      <c r="R9" s="35">
        <f t="shared" si="11"/>
        <v>10757600</v>
      </c>
      <c r="S9" s="46">
        <f t="shared" si="12"/>
        <v>7247206</v>
      </c>
      <c r="T9" s="44">
        <f t="shared" si="13"/>
        <v>67.36824199</v>
      </c>
      <c r="U9" s="45">
        <f t="shared" si="14"/>
        <v>32.63175801</v>
      </c>
      <c r="V9" s="33" t="str">
        <f t="shared" si="15"/>
        <v>BAJO</v>
      </c>
      <c r="W9" s="47">
        <f t="shared" si="16"/>
        <v>18795906</v>
      </c>
      <c r="X9" s="27">
        <f t="shared" si="17"/>
        <v>4301494</v>
      </c>
      <c r="Y9" s="27">
        <f>ROUND(AVERAGE(E9:F9),0)</f>
        <v>7743550</v>
      </c>
      <c r="Z9" s="48">
        <f>ROUND(STDEVA(E9:F9),0)</f>
        <v>4262510</v>
      </c>
      <c r="AA9" s="44">
        <f t="shared" si="18"/>
        <v>55.04594146</v>
      </c>
      <c r="AB9" s="49">
        <f t="shared" si="19"/>
        <v>44.95405854</v>
      </c>
      <c r="AC9" s="33" t="str">
        <f t="shared" si="20"/>
        <v>BAJO</v>
      </c>
      <c r="AD9" s="50">
        <f t="shared" si="21"/>
        <v>7743550</v>
      </c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2.75" customHeight="1">
      <c r="A10" s="54" t="s">
        <v>31</v>
      </c>
      <c r="B10" s="55"/>
      <c r="C10" s="56"/>
      <c r="D10" s="57">
        <f t="shared" ref="D10:E10" si="24">SUM(D4:D9)</f>
        <v>79646700</v>
      </c>
      <c r="E10" s="57">
        <f t="shared" si="24"/>
        <v>127984500</v>
      </c>
      <c r="F10" s="58">
        <f>SUM(F4:F7)</f>
        <v>53700059.9</v>
      </c>
      <c r="G10" s="59"/>
      <c r="H10" s="60">
        <f>SUM(H4:H9)</f>
        <v>90723804</v>
      </c>
      <c r="I10" s="59"/>
      <c r="J10" s="61">
        <f t="shared" ref="J10:K10" si="25">AVERAGE(J4:J9)</f>
        <v>46.61253725</v>
      </c>
      <c r="K10" s="62">
        <f t="shared" si="25"/>
        <v>53.38746275</v>
      </c>
      <c r="L10" s="59"/>
      <c r="M10" s="63">
        <f>SUM(M4:M9)</f>
        <v>82874262</v>
      </c>
      <c r="N10" s="59"/>
      <c r="O10" s="61">
        <f t="shared" ref="O10:P10" si="26">AVERAGE(O4:O9)</f>
        <v>51.98943816</v>
      </c>
      <c r="P10" s="62">
        <f t="shared" si="26"/>
        <v>48.01056184</v>
      </c>
      <c r="Q10" s="59"/>
      <c r="R10" s="60">
        <f>SUM(R4:R9)</f>
        <v>78495840</v>
      </c>
      <c r="S10" s="59"/>
      <c r="T10" s="61">
        <f t="shared" ref="T10:U10" si="27">AVERAGE(T4:T9)</f>
        <v>56.31892196</v>
      </c>
      <c r="U10" s="62">
        <f t="shared" si="27"/>
        <v>43.68107804</v>
      </c>
      <c r="V10" s="59"/>
      <c r="W10" s="59"/>
      <c r="X10" s="59"/>
      <c r="Y10" s="60">
        <f>SUM(Y4:Y9)</f>
        <v>69862467</v>
      </c>
      <c r="Z10" s="64"/>
      <c r="AA10" s="61">
        <f t="shared" ref="AA10:AB10" si="28">AVERAGE(AA4:AA9)</f>
        <v>24.43109911</v>
      </c>
      <c r="AB10" s="62">
        <f t="shared" si="28"/>
        <v>75.56890089</v>
      </c>
      <c r="AC10" s="65"/>
      <c r="AD10" s="60">
        <f>SUM(AD4:AD9)</f>
        <v>69862467</v>
      </c>
      <c r="AE10" s="66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2.75" customHeight="1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67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2.75" customHeight="1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2.75" customHeight="1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2.75" customHeight="1">
      <c r="A14" s="68" t="s">
        <v>1</v>
      </c>
      <c r="B14" s="69" t="s">
        <v>2</v>
      </c>
      <c r="C14" s="69" t="s">
        <v>3</v>
      </c>
      <c r="D14" s="69" t="s">
        <v>32</v>
      </c>
      <c r="E14" s="69" t="s">
        <v>33</v>
      </c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81.0" customHeight="1">
      <c r="A15" s="70">
        <v>1.0</v>
      </c>
      <c r="B15" s="71" t="s">
        <v>25</v>
      </c>
      <c r="C15" s="72">
        <v>1.0</v>
      </c>
      <c r="D15" s="73">
        <f t="shared" ref="D15:D16" si="29">AD4</f>
        <v>13690950</v>
      </c>
      <c r="E15" s="74">
        <f t="shared" ref="E15:E20" si="30">D15*C15</f>
        <v>13690950</v>
      </c>
      <c r="F15" s="75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84.0" customHeight="1">
      <c r="A16" s="76">
        <v>2.0</v>
      </c>
      <c r="B16" s="77" t="s">
        <v>26</v>
      </c>
      <c r="C16" s="78">
        <v>1.0</v>
      </c>
      <c r="D16" s="79">
        <f t="shared" si="29"/>
        <v>16979026</v>
      </c>
      <c r="E16" s="80">
        <f t="shared" si="30"/>
        <v>16979026</v>
      </c>
      <c r="F16" s="75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87.75" customHeight="1">
      <c r="A17" s="70">
        <v>3.0</v>
      </c>
      <c r="B17" s="81" t="s">
        <v>27</v>
      </c>
      <c r="C17" s="78">
        <v>1.0</v>
      </c>
      <c r="D17" s="82">
        <f>Y6</f>
        <v>16155269</v>
      </c>
      <c r="E17" s="80">
        <f t="shared" si="30"/>
        <v>16155269</v>
      </c>
      <c r="F17" s="75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11.75" customHeight="1">
      <c r="A18" s="76">
        <v>4.0</v>
      </c>
      <c r="B18" s="83" t="s">
        <v>28</v>
      </c>
      <c r="C18" s="78">
        <v>1.0</v>
      </c>
      <c r="D18" s="82">
        <f t="shared" ref="D18:D20" si="31">AD7</f>
        <v>9183022</v>
      </c>
      <c r="E18" s="84">
        <f t="shared" si="30"/>
        <v>9183022</v>
      </c>
      <c r="F18" s="75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11.75" customHeight="1">
      <c r="A19" s="70">
        <v>5.0</v>
      </c>
      <c r="B19" s="51" t="s">
        <v>29</v>
      </c>
      <c r="C19" s="78">
        <v>1.0</v>
      </c>
      <c r="D19" s="82">
        <f t="shared" si="31"/>
        <v>6110650</v>
      </c>
      <c r="E19" s="84">
        <f t="shared" si="30"/>
        <v>6110650</v>
      </c>
      <c r="F19" s="75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11.75" customHeight="1">
      <c r="A20" s="76">
        <v>6.0</v>
      </c>
      <c r="B20" s="51" t="s">
        <v>30</v>
      </c>
      <c r="C20" s="78">
        <v>1.0</v>
      </c>
      <c r="D20" s="82">
        <f t="shared" si="31"/>
        <v>7743550</v>
      </c>
      <c r="E20" s="84">
        <f t="shared" si="30"/>
        <v>7743550</v>
      </c>
      <c r="F20" s="75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23.25" customHeight="1">
      <c r="A21" s="85" t="s">
        <v>34</v>
      </c>
      <c r="B21" s="8"/>
      <c r="C21" s="8"/>
      <c r="D21" s="86"/>
      <c r="E21" s="87">
        <f>SUM(E15:E20)</f>
        <v>69862467</v>
      </c>
      <c r="F21" s="88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2.75" customHeight="1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2.75" customHeight="1">
      <c r="A23" s="59"/>
      <c r="B23" s="59"/>
      <c r="C23" s="59"/>
      <c r="D23" s="59"/>
      <c r="E23" s="89">
        <f>E21/1750905</f>
        <v>39.90077531</v>
      </c>
      <c r="F23" s="59" t="s">
        <v>35</v>
      </c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2.75" customHeight="1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2.75" customHeight="1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2.75" customHeight="1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2.75" customHeight="1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2.75" customHeight="1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2.75" customHeight="1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2.75" customHeight="1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2.75" customHeight="1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38.25" customHeight="1">
      <c r="A32" s="90"/>
      <c r="B32" s="91" t="s">
        <v>36</v>
      </c>
      <c r="C32" s="91" t="s">
        <v>37</v>
      </c>
      <c r="D32" s="59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</row>
    <row r="33" ht="12.75" customHeight="1">
      <c r="A33" s="59"/>
      <c r="B33" s="93" t="s">
        <v>38</v>
      </c>
      <c r="C33" s="94">
        <f>E20+E15</f>
        <v>21434500</v>
      </c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ht="12.75" customHeight="1">
      <c r="A34" s="59"/>
      <c r="B34" s="93" t="s">
        <v>39</v>
      </c>
      <c r="C34" s="94">
        <f t="shared" ref="C34:C35" si="32">E18</f>
        <v>9183022</v>
      </c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ht="12.75" customHeight="1">
      <c r="A35" s="59"/>
      <c r="B35" s="93" t="s">
        <v>40</v>
      </c>
      <c r="C35" s="94">
        <f t="shared" si="32"/>
        <v>6110650</v>
      </c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ht="12.75" customHeight="1">
      <c r="A36" s="59"/>
      <c r="B36" s="93" t="s">
        <v>41</v>
      </c>
      <c r="C36" s="94">
        <f>E16+E17</f>
        <v>33134295</v>
      </c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ht="12.75" customHeight="1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2.75" customHeight="1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2.75" customHeight="1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2.75" customHeight="1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2.75" customHeight="1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2.75" customHeight="1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2.75" customHeight="1">
      <c r="A43" s="59"/>
      <c r="B43" s="59"/>
      <c r="C43" s="59"/>
      <c r="D43" s="59"/>
      <c r="E43" s="59"/>
      <c r="F43" s="59"/>
      <c r="G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2.75" customHeight="1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2.75" customHeight="1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2.75" customHeigh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2.75" customHeight="1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2.75" customHeight="1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2.75" customHeigh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2.75" customHeight="1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2.75" customHeight="1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2.75" customHeight="1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2.75" customHeigh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2.75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2.75" customHeight="1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2.75" customHeight="1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2.75" customHeight="1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2.75" customHeight="1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2.75" customHeight="1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2.75" customHeight="1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2.75" customHeight="1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2.75" customHeight="1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2.75" customHeight="1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2.75" customHeight="1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2.75" customHeight="1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2.75" customHeight="1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2.75" customHeight="1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2.75" customHeight="1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2.75" customHeight="1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2.75" customHeight="1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2.75" customHeight="1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2.75" customHeight="1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2.75" customHeight="1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2.75" customHeight="1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2.75" customHeight="1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2.75" customHeight="1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2.75" customHeight="1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2.75" customHeight="1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2.75" customHeight="1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2.75" customHeight="1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2.75" customHeight="1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2.75" customHeight="1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2.75" customHeight="1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2.75" customHeight="1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2.75" customHeight="1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2.75" customHeight="1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2.75" customHeight="1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2.75" customHeight="1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2.75" customHeight="1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2.75" customHeight="1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2.75" customHeight="1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2.75" customHeight="1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2.75" customHeight="1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2.75" customHeight="1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2.75" customHeight="1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2.75" customHeight="1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2.75" customHeight="1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2.75" customHeight="1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2.75" customHeight="1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2.75" customHeight="1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2.75" customHeight="1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2.75" customHeight="1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2.75" customHeight="1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2.75" customHeight="1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2.75" customHeight="1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2.75" customHeight="1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2.75" customHeight="1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2.75" customHeight="1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2.75" customHeight="1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2.75" customHeight="1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2.75" customHeight="1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2.75" customHeight="1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2.75" customHeight="1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2.75" customHeight="1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2.7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2.7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2.7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2.75" customHeight="1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2.75" customHeight="1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2.75" customHeight="1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2.75" customHeight="1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2.75" customHeight="1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2.75" customHeight="1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2.75" customHeight="1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2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2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2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2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2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2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2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2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2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2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2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2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2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2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2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2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2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2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2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2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2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2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2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2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2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2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2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2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2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2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2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2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2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2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2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2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2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2.75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2.75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2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2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2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2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2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2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2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2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2.75" customHeigh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2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2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2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2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2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2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2.7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2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2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2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2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2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2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2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2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2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2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2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2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2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2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2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2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2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2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2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2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2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2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2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2.75" customHeight="1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2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2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2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2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2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2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2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2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2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2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2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2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2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2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2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2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2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2.7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2.7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2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2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2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2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2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2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2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2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2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2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2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2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2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2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2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2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2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2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2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2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2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2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2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2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2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2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2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2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2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2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2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  <c r="AB253" s="59"/>
      <c r="AC253" s="59"/>
      <c r="AD253" s="59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2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  <c r="AB254" s="59"/>
      <c r="AC254" s="59"/>
      <c r="AD254" s="59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2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2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  <c r="AB256" s="59"/>
      <c r="AC256" s="59"/>
      <c r="AD256" s="59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2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2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  <c r="AB258" s="59"/>
      <c r="AC258" s="59"/>
      <c r="AD258" s="59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2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  <c r="AB259" s="59"/>
      <c r="AC259" s="59"/>
      <c r="AD259" s="59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2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  <c r="AB260" s="59"/>
      <c r="AC260" s="59"/>
      <c r="AD260" s="59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2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2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2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2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2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  <c r="AB265" s="59"/>
      <c r="AC265" s="59"/>
      <c r="AD265" s="59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2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2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2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2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2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2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2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2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2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2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2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2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2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2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2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2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2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2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2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2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2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2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2.7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2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2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2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2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2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  <c r="AB293" s="59"/>
      <c r="AC293" s="59"/>
      <c r="AD293" s="59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2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  <c r="AB294" s="59"/>
      <c r="AC294" s="59"/>
      <c r="AD294" s="59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2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  <c r="AB295" s="59"/>
      <c r="AC295" s="59"/>
      <c r="AD295" s="59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2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  <c r="AB296" s="59"/>
      <c r="AC296" s="59"/>
      <c r="AD296" s="59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2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2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  <c r="AB298" s="59"/>
      <c r="AC298" s="59"/>
      <c r="AD298" s="59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2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  <c r="AB299" s="59"/>
      <c r="AC299" s="59"/>
      <c r="AD299" s="59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2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  <c r="AB300" s="59"/>
      <c r="AC300" s="59"/>
      <c r="AD300" s="59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2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  <c r="AB301" s="59"/>
      <c r="AC301" s="59"/>
      <c r="AD301" s="59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2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  <c r="AB302" s="59"/>
      <c r="AC302" s="59"/>
      <c r="AD302" s="59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2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  <c r="AB303" s="59"/>
      <c r="AC303" s="59"/>
      <c r="AD303" s="59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2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  <c r="AB304" s="59"/>
      <c r="AC304" s="59"/>
      <c r="AD304" s="59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2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2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2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2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2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2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2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2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2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2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2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2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2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2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2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2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2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2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2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2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2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2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  <c r="AB326" s="59"/>
      <c r="AC326" s="59"/>
      <c r="AD326" s="59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2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  <c r="AB327" s="59"/>
      <c r="AC327" s="59"/>
      <c r="AD327" s="59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2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2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  <c r="AB329" s="59"/>
      <c r="AC329" s="59"/>
      <c r="AD329" s="59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2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  <c r="AB330" s="59"/>
      <c r="AC330" s="59"/>
      <c r="AD330" s="59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2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  <c r="AB331" s="59"/>
      <c r="AC331" s="59"/>
      <c r="AD331" s="59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2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2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  <c r="AB333" s="59"/>
      <c r="AC333" s="59"/>
      <c r="AD333" s="59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2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2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  <c r="AB335" s="59"/>
      <c r="AC335" s="59"/>
      <c r="AD335" s="59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2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  <c r="AB336" s="59"/>
      <c r="AC336" s="59"/>
      <c r="AD336" s="59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2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2.75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  <c r="AB338" s="59"/>
      <c r="AC338" s="59"/>
      <c r="AD338" s="59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2.75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2.75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2.7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2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2.75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2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2.75" customHeight="1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  <c r="AB345" s="59"/>
      <c r="AC345" s="59"/>
      <c r="AD345" s="59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2.75" customHeight="1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  <c r="AB346" s="59"/>
      <c r="AC346" s="59"/>
      <c r="AD346" s="59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2.75" customHeight="1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  <c r="AB347" s="59"/>
      <c r="AC347" s="59"/>
      <c r="AD347" s="59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2.75" customHeight="1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  <c r="AD348" s="59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2.75" customHeight="1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2.75" customHeight="1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  <c r="AB350" s="59"/>
      <c r="AC350" s="59"/>
      <c r="AD350" s="59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2.75" customHeight="1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  <c r="AB351" s="59"/>
      <c r="AC351" s="59"/>
      <c r="AD351" s="59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2.75" customHeight="1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  <c r="AB352" s="59"/>
      <c r="AC352" s="59"/>
      <c r="AD352" s="59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2.75" customHeight="1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  <c r="AB353" s="59"/>
      <c r="AC353" s="59"/>
      <c r="AD353" s="59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2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2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  <c r="AB355" s="59"/>
      <c r="AC355" s="59"/>
      <c r="AD355" s="59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2.75" customHeight="1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2.75" customHeight="1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59"/>
      <c r="AD357" s="59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2.75" customHeight="1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2.75" customHeight="1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  <c r="AB359" s="59"/>
      <c r="AC359" s="59"/>
      <c r="AD359" s="59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2.75" customHeight="1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2.75" customHeight="1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  <c r="AB361" s="59"/>
      <c r="AC361" s="59"/>
      <c r="AD361" s="59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2.75" customHeight="1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  <c r="AB362" s="59"/>
      <c r="AC362" s="59"/>
      <c r="AD362" s="59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2.75" customHeight="1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  <c r="AB363" s="59"/>
      <c r="AC363" s="59"/>
      <c r="AD363" s="59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2.75" customHeight="1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  <c r="AB364" s="59"/>
      <c r="AC364" s="59"/>
      <c r="AD364" s="59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2.75" customHeight="1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2.75" customHeight="1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2.75" customHeight="1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  <c r="AB367" s="59"/>
      <c r="AC367" s="59"/>
      <c r="AD367" s="59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2.75" customHeight="1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  <c r="AB368" s="59"/>
      <c r="AC368" s="59"/>
      <c r="AD368" s="59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2.75" customHeight="1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  <c r="AB369" s="59"/>
      <c r="AC369" s="59"/>
      <c r="AD369" s="59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2.75" customHeight="1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2.75" customHeight="1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2.75" customHeight="1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  <c r="AB372" s="59"/>
      <c r="AC372" s="59"/>
      <c r="AD372" s="59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2.75" customHeight="1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  <c r="AB373" s="59"/>
      <c r="AC373" s="59"/>
      <c r="AD373" s="59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2.75" customHeight="1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  <c r="AB374" s="59"/>
      <c r="AC374" s="59"/>
      <c r="AD374" s="59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2.75" customHeight="1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  <c r="AB375" s="59"/>
      <c r="AC375" s="59"/>
      <c r="AD375" s="59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2.75" customHeight="1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  <c r="AB376" s="59"/>
      <c r="AC376" s="59"/>
      <c r="AD376" s="59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2.75" customHeight="1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  <c r="AB377" s="59"/>
      <c r="AC377" s="59"/>
      <c r="AD377" s="59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2.75" customHeight="1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2.75" customHeight="1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  <c r="AB379" s="59"/>
      <c r="AC379" s="59"/>
      <c r="AD379" s="59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2.75" customHeight="1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  <c r="AB380" s="59"/>
      <c r="AC380" s="59"/>
      <c r="AD380" s="59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2.75" customHeight="1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  <c r="AB381" s="59"/>
      <c r="AC381" s="59"/>
      <c r="AD381" s="59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2.75" customHeight="1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2.75" customHeight="1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  <c r="AB383" s="59"/>
      <c r="AC383" s="59"/>
      <c r="AD383" s="59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2.75" customHeight="1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  <c r="AB384" s="59"/>
      <c r="AC384" s="59"/>
      <c r="AD384" s="59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2.75" customHeight="1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  <c r="AB385" s="59"/>
      <c r="AC385" s="59"/>
      <c r="AD385" s="59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2.75" customHeight="1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  <c r="AB386" s="59"/>
      <c r="AC386" s="59"/>
      <c r="AD386" s="59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2.75" customHeight="1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2.75" customHeight="1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  <c r="AB388" s="59"/>
      <c r="AC388" s="59"/>
      <c r="AD388" s="59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2.75" customHeight="1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  <c r="AB389" s="59"/>
      <c r="AC389" s="59"/>
      <c r="AD389" s="59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2.75" customHeight="1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2.75" customHeight="1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2.75" customHeight="1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2.75" customHeight="1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2.75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2.75" customHeight="1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2.75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  <c r="AB396" s="59"/>
      <c r="AC396" s="59"/>
      <c r="AD396" s="59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2.75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  <c r="AB397" s="59"/>
      <c r="AC397" s="59"/>
      <c r="AD397" s="59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2.75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  <c r="AB398" s="59"/>
      <c r="AC398" s="59"/>
      <c r="AD398" s="59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2.75" customHeight="1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  <c r="AB399" s="59"/>
      <c r="AC399" s="59"/>
      <c r="AD399" s="59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2.75" customHeight="1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2.75" customHeight="1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2.75" customHeight="1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  <c r="AB402" s="59"/>
      <c r="AC402" s="59"/>
      <c r="AD402" s="59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2.75" customHeight="1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2.75" customHeight="1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59"/>
      <c r="AD404" s="59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2.75" customHeight="1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2.75" customHeight="1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  <c r="AB406" s="59"/>
      <c r="AC406" s="59"/>
      <c r="AD406" s="59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2.75" customHeight="1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2.75" customHeight="1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  <c r="AB408" s="59"/>
      <c r="AC408" s="59"/>
      <c r="AD408" s="59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2.75" customHeight="1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  <c r="AB409" s="59"/>
      <c r="AC409" s="59"/>
      <c r="AD409" s="59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2.75" customHeight="1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  <c r="AB410" s="59"/>
      <c r="AC410" s="59"/>
      <c r="AD410" s="59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2.75" customHeight="1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  <c r="AB411" s="59"/>
      <c r="AC411" s="59"/>
      <c r="AD411" s="59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2.75" customHeight="1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  <c r="AB412" s="59"/>
      <c r="AC412" s="59"/>
      <c r="AD412" s="59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2.75" customHeight="1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  <c r="AB413" s="59"/>
      <c r="AC413" s="59"/>
      <c r="AD413" s="59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2.75" customHeight="1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2.75" customHeight="1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  <c r="AB415" s="59"/>
      <c r="AC415" s="59"/>
      <c r="AD415" s="59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2.75" customHeight="1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  <c r="AB416" s="59"/>
      <c r="AC416" s="59"/>
      <c r="AD416" s="59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2.75" customHeight="1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  <c r="AB417" s="59"/>
      <c r="AC417" s="59"/>
      <c r="AD417" s="59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2.75" customHeight="1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  <c r="AB418" s="59"/>
      <c r="AC418" s="59"/>
      <c r="AD418" s="59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2.75" customHeight="1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  <c r="AB419" s="59"/>
      <c r="AC419" s="59"/>
      <c r="AD419" s="59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2.75" customHeight="1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  <c r="AB420" s="59"/>
      <c r="AC420" s="59"/>
      <c r="AD420" s="59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2.75" customHeight="1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  <c r="AB421" s="59"/>
      <c r="AC421" s="59"/>
      <c r="AD421" s="59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2.75" customHeight="1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  <c r="AB422" s="59"/>
      <c r="AC422" s="59"/>
      <c r="AD422" s="59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2.75" customHeight="1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  <c r="AB423" s="59"/>
      <c r="AC423" s="59"/>
      <c r="AD423" s="59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2.75" customHeight="1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  <c r="AB424" s="59"/>
      <c r="AC424" s="59"/>
      <c r="AD424" s="59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2.75" customHeight="1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  <c r="AB425" s="59"/>
      <c r="AC425" s="59"/>
      <c r="AD425" s="59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2.75" customHeight="1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  <c r="AB426" s="59"/>
      <c r="AC426" s="59"/>
      <c r="AD426" s="59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2.75" customHeight="1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  <c r="AB427" s="59"/>
      <c r="AC427" s="59"/>
      <c r="AD427" s="59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2.75" customHeight="1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  <c r="AB428" s="59"/>
      <c r="AC428" s="59"/>
      <c r="AD428" s="59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2.75" customHeight="1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  <c r="AB429" s="59"/>
      <c r="AC429" s="59"/>
      <c r="AD429" s="59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2.75" customHeight="1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  <c r="AB430" s="59"/>
      <c r="AC430" s="59"/>
      <c r="AD430" s="59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2.75" customHeight="1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  <c r="AB431" s="59"/>
      <c r="AC431" s="59"/>
      <c r="AD431" s="59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12.75" customHeight="1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  <c r="AB432" s="59"/>
      <c r="AC432" s="59"/>
      <c r="AD432" s="59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2.75" customHeight="1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  <c r="AB433" s="59"/>
      <c r="AC433" s="59"/>
      <c r="AD433" s="59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  <row r="434" ht="12.75" customHeight="1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  <c r="AB434" s="59"/>
      <c r="AC434" s="59"/>
      <c r="AD434" s="59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</row>
    <row r="435" ht="12.75" customHeight="1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  <c r="AB435" s="59"/>
      <c r="AC435" s="59"/>
      <c r="AD435" s="59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</row>
    <row r="436" ht="12.75" customHeight="1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  <c r="AB436" s="59"/>
      <c r="AC436" s="59"/>
      <c r="AD436" s="59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</row>
    <row r="437" ht="12.75" customHeight="1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  <c r="AB437" s="59"/>
      <c r="AC437" s="59"/>
      <c r="AD437" s="59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</row>
    <row r="438" ht="12.75" customHeight="1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  <c r="AB438" s="59"/>
      <c r="AC438" s="59"/>
      <c r="AD438" s="59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</row>
    <row r="439" ht="12.75" customHeight="1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  <c r="AB439" s="59"/>
      <c r="AC439" s="59"/>
      <c r="AD439" s="59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</row>
    <row r="440" ht="12.75" customHeight="1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  <c r="AB440" s="59"/>
      <c r="AC440" s="59"/>
      <c r="AD440" s="59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</row>
    <row r="441" ht="12.75" customHeight="1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  <c r="AB441" s="59"/>
      <c r="AC441" s="59"/>
      <c r="AD441" s="59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</row>
    <row r="442" ht="12.75" customHeight="1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  <c r="AB442" s="59"/>
      <c r="AC442" s="59"/>
      <c r="AD442" s="59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</row>
    <row r="443" ht="12.75" customHeight="1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  <c r="AB443" s="59"/>
      <c r="AC443" s="59"/>
      <c r="AD443" s="59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</row>
    <row r="444" ht="12.75" customHeight="1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  <c r="AB444" s="59"/>
      <c r="AC444" s="59"/>
      <c r="AD444" s="59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</row>
    <row r="445" ht="12.75" customHeight="1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  <c r="AB445" s="59"/>
      <c r="AC445" s="59"/>
      <c r="AD445" s="59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</row>
    <row r="446" ht="12.75" customHeight="1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  <c r="AB446" s="59"/>
      <c r="AC446" s="59"/>
      <c r="AD446" s="59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</row>
    <row r="447" ht="12.75" customHeight="1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  <c r="AB447" s="59"/>
      <c r="AC447" s="59"/>
      <c r="AD447" s="59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</row>
    <row r="448" ht="12.75" customHeight="1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  <c r="AB448" s="59"/>
      <c r="AC448" s="59"/>
      <c r="AD448" s="59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</row>
    <row r="449" ht="12.75" customHeight="1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  <c r="AB449" s="59"/>
      <c r="AC449" s="59"/>
      <c r="AD449" s="59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</row>
    <row r="450" ht="12.75" customHeight="1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  <c r="AB450" s="59"/>
      <c r="AC450" s="59"/>
      <c r="AD450" s="59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</row>
    <row r="451" ht="12.75" customHeight="1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  <c r="AB451" s="59"/>
      <c r="AC451" s="59"/>
      <c r="AD451" s="59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</row>
    <row r="452" ht="12.75" customHeight="1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  <c r="AB452" s="59"/>
      <c r="AC452" s="59"/>
      <c r="AD452" s="59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</row>
    <row r="453" ht="12.75" customHeight="1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  <c r="AB453" s="59"/>
      <c r="AC453" s="59"/>
      <c r="AD453" s="59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</row>
    <row r="454" ht="12.75" customHeight="1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  <c r="AB454" s="59"/>
      <c r="AC454" s="59"/>
      <c r="AD454" s="59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</row>
    <row r="455" ht="12.75" customHeight="1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  <c r="AB455" s="59"/>
      <c r="AC455" s="59"/>
      <c r="AD455" s="59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</row>
    <row r="456" ht="12.75" customHeight="1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  <c r="AB456" s="59"/>
      <c r="AC456" s="59"/>
      <c r="AD456" s="59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</row>
    <row r="457" ht="12.75" customHeight="1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  <c r="AB457" s="59"/>
      <c r="AC457" s="59"/>
      <c r="AD457" s="59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</row>
    <row r="458" ht="12.75" customHeight="1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  <c r="AB458" s="59"/>
      <c r="AC458" s="59"/>
      <c r="AD458" s="59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</row>
    <row r="459" ht="12.75" customHeight="1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  <c r="AB459" s="59"/>
      <c r="AC459" s="59"/>
      <c r="AD459" s="59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</row>
    <row r="460" ht="12.75" customHeight="1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  <c r="AB460" s="59"/>
      <c r="AC460" s="59"/>
      <c r="AD460" s="59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</row>
    <row r="461" ht="12.75" customHeight="1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  <c r="AB461" s="59"/>
      <c r="AC461" s="59"/>
      <c r="AD461" s="59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</row>
    <row r="462" ht="12.75" customHeight="1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  <c r="AB462" s="59"/>
      <c r="AC462" s="59"/>
      <c r="AD462" s="59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</row>
    <row r="463" ht="12.75" customHeight="1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  <c r="AB463" s="59"/>
      <c r="AC463" s="59"/>
      <c r="AD463" s="59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</row>
    <row r="464" ht="12.75" customHeight="1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  <c r="AB464" s="59"/>
      <c r="AC464" s="59"/>
      <c r="AD464" s="59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</row>
    <row r="465" ht="12.75" customHeight="1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  <c r="AB465" s="59"/>
      <c r="AC465" s="59"/>
      <c r="AD465" s="59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</row>
    <row r="466" ht="12.75" customHeight="1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  <c r="AB466" s="59"/>
      <c r="AC466" s="59"/>
      <c r="AD466" s="59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</row>
    <row r="467" ht="12.75" customHeight="1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  <c r="AB467" s="59"/>
      <c r="AC467" s="59"/>
      <c r="AD467" s="59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</row>
    <row r="468" ht="12.75" customHeight="1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  <c r="AB468" s="59"/>
      <c r="AC468" s="59"/>
      <c r="AD468" s="59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</row>
    <row r="469" ht="12.75" customHeight="1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  <c r="AB469" s="59"/>
      <c r="AC469" s="59"/>
      <c r="AD469" s="59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</row>
    <row r="470" ht="12.75" customHeight="1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  <c r="AB470" s="59"/>
      <c r="AC470" s="59"/>
      <c r="AD470" s="59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</row>
    <row r="471" ht="12.75" customHeight="1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  <c r="AB471" s="59"/>
      <c r="AC471" s="59"/>
      <c r="AD471" s="59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</row>
    <row r="472" ht="12.75" customHeight="1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  <c r="AB472" s="59"/>
      <c r="AC472" s="59"/>
      <c r="AD472" s="59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</row>
    <row r="473" ht="12.75" customHeight="1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  <c r="AB473" s="59"/>
      <c r="AC473" s="59"/>
      <c r="AD473" s="59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</row>
    <row r="474" ht="12.75" customHeight="1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  <c r="AB474" s="59"/>
      <c r="AC474" s="59"/>
      <c r="AD474" s="59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</row>
    <row r="475" ht="12.75" customHeight="1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  <c r="AB475" s="59"/>
      <c r="AC475" s="59"/>
      <c r="AD475" s="59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</row>
    <row r="476" ht="12.75" customHeight="1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  <c r="AB476" s="59"/>
      <c r="AC476" s="59"/>
      <c r="AD476" s="59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</row>
    <row r="477" ht="12.75" customHeight="1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  <c r="AB477" s="59"/>
      <c r="AC477" s="59"/>
      <c r="AD477" s="59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</row>
    <row r="478" ht="12.75" customHeight="1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  <c r="AB478" s="59"/>
      <c r="AC478" s="59"/>
      <c r="AD478" s="59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</row>
    <row r="479" ht="12.75" customHeight="1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  <c r="AB479" s="59"/>
      <c r="AC479" s="59"/>
      <c r="AD479" s="59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</row>
    <row r="480" ht="12.75" customHeight="1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  <c r="AB480" s="59"/>
      <c r="AC480" s="59"/>
      <c r="AD480" s="59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</row>
    <row r="481" ht="12.75" customHeight="1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  <c r="AB481" s="59"/>
      <c r="AC481" s="59"/>
      <c r="AD481" s="59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</row>
    <row r="482" ht="12.75" customHeight="1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  <c r="AB482" s="59"/>
      <c r="AC482" s="59"/>
      <c r="AD482" s="59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</row>
    <row r="483" ht="12.75" customHeight="1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  <c r="AB483" s="59"/>
      <c r="AC483" s="59"/>
      <c r="AD483" s="59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</row>
    <row r="484" ht="12.75" customHeight="1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  <c r="AB484" s="59"/>
      <c r="AC484" s="59"/>
      <c r="AD484" s="59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</row>
    <row r="485" ht="12.75" customHeight="1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</row>
    <row r="486" ht="12.75" customHeight="1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  <c r="AB486" s="59"/>
      <c r="AC486" s="59"/>
      <c r="AD486" s="59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</row>
    <row r="487" ht="12.75" customHeight="1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  <c r="AB487" s="59"/>
      <c r="AC487" s="59"/>
      <c r="AD487" s="59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</row>
    <row r="488" ht="12.75" customHeight="1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  <c r="AB488" s="59"/>
      <c r="AC488" s="59"/>
      <c r="AD488" s="59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</row>
    <row r="489" ht="12.75" customHeight="1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  <c r="AB489" s="59"/>
      <c r="AC489" s="59"/>
      <c r="AD489" s="59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</row>
    <row r="490" ht="12.75" customHeight="1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  <c r="AB490" s="59"/>
      <c r="AC490" s="59"/>
      <c r="AD490" s="59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</row>
    <row r="491" ht="12.75" customHeight="1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  <c r="AB491" s="59"/>
      <c r="AC491" s="59"/>
      <c r="AD491" s="59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</row>
    <row r="492" ht="12.75" customHeight="1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  <c r="AB492" s="59"/>
      <c r="AC492" s="59"/>
      <c r="AD492" s="59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</row>
    <row r="493" ht="12.75" customHeight="1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  <c r="AB493" s="59"/>
      <c r="AC493" s="59"/>
      <c r="AD493" s="59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</row>
    <row r="494" ht="12.75" customHeight="1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  <c r="AB494" s="59"/>
      <c r="AC494" s="59"/>
      <c r="AD494" s="59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</row>
    <row r="495" ht="12.75" customHeight="1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  <c r="AB495" s="59"/>
      <c r="AC495" s="59"/>
      <c r="AD495" s="59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</row>
    <row r="496" ht="12.75" customHeight="1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  <c r="AB496" s="59"/>
      <c r="AC496" s="59"/>
      <c r="AD496" s="59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</row>
    <row r="497" ht="12.75" customHeight="1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  <c r="AB497" s="59"/>
      <c r="AC497" s="59"/>
      <c r="AD497" s="59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</row>
    <row r="498" ht="12.75" customHeight="1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  <c r="AB498" s="59"/>
      <c r="AC498" s="59"/>
      <c r="AD498" s="59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</row>
    <row r="499" ht="12.75" customHeight="1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  <c r="AB499" s="59"/>
      <c r="AC499" s="59"/>
      <c r="AD499" s="59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</row>
    <row r="500" ht="12.75" customHeight="1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  <c r="AB500" s="59"/>
      <c r="AC500" s="59"/>
      <c r="AD500" s="59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</row>
    <row r="501" ht="12.75" customHeight="1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  <c r="AB501" s="59"/>
      <c r="AC501" s="59"/>
      <c r="AD501" s="59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</row>
    <row r="502" ht="12.75" customHeight="1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  <c r="AB502" s="59"/>
      <c r="AC502" s="59"/>
      <c r="AD502" s="59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</row>
    <row r="503" ht="12.75" customHeight="1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  <c r="AB503" s="59"/>
      <c r="AC503" s="59"/>
      <c r="AD503" s="59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</row>
    <row r="504" ht="12.75" customHeight="1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  <c r="AB504" s="59"/>
      <c r="AC504" s="59"/>
      <c r="AD504" s="59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</row>
    <row r="505" ht="12.75" customHeight="1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  <c r="AB505" s="59"/>
      <c r="AC505" s="59"/>
      <c r="AD505" s="59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</row>
    <row r="506" ht="12.75" customHeight="1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  <c r="AB506" s="59"/>
      <c r="AC506" s="59"/>
      <c r="AD506" s="59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</row>
    <row r="507" ht="12.75" customHeight="1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  <c r="AB507" s="59"/>
      <c r="AC507" s="59"/>
      <c r="AD507" s="59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</row>
    <row r="508" ht="12.75" customHeight="1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  <c r="AB508" s="59"/>
      <c r="AC508" s="59"/>
      <c r="AD508" s="59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</row>
    <row r="509" ht="12.75" customHeight="1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  <c r="AB509" s="59"/>
      <c r="AC509" s="59"/>
      <c r="AD509" s="59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</row>
    <row r="510" ht="12.75" customHeight="1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  <c r="AB510" s="59"/>
      <c r="AC510" s="59"/>
      <c r="AD510" s="59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</row>
    <row r="511" ht="12.75" customHeight="1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  <c r="AB511" s="59"/>
      <c r="AC511" s="59"/>
      <c r="AD511" s="59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</row>
    <row r="512" ht="12.75" customHeight="1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  <c r="AB512" s="59"/>
      <c r="AC512" s="59"/>
      <c r="AD512" s="59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</row>
    <row r="513" ht="12.75" customHeight="1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  <c r="AB513" s="59"/>
      <c r="AC513" s="59"/>
      <c r="AD513" s="59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</row>
    <row r="514" ht="12.75" customHeight="1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  <c r="AB514" s="59"/>
      <c r="AC514" s="59"/>
      <c r="AD514" s="59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</row>
    <row r="515" ht="12.75" customHeight="1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  <c r="AB515" s="59"/>
      <c r="AC515" s="59"/>
      <c r="AD515" s="59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</row>
    <row r="516" ht="12.75" customHeight="1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  <c r="AB516" s="59"/>
      <c r="AC516" s="59"/>
      <c r="AD516" s="59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</row>
    <row r="517" ht="12.75" customHeight="1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  <c r="AB517" s="59"/>
      <c r="AC517" s="59"/>
      <c r="AD517" s="59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</row>
    <row r="518" ht="12.75" customHeight="1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  <c r="AB518" s="59"/>
      <c r="AC518" s="59"/>
      <c r="AD518" s="59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</row>
    <row r="519" ht="12.75" customHeight="1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</row>
    <row r="520" ht="12.75" customHeight="1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  <c r="AB520" s="59"/>
      <c r="AC520" s="59"/>
      <c r="AD520" s="59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</row>
    <row r="521" ht="12.75" customHeight="1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  <c r="AB521" s="59"/>
      <c r="AC521" s="59"/>
      <c r="AD521" s="59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</row>
    <row r="522" ht="12.75" customHeight="1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  <c r="AB522" s="59"/>
      <c r="AC522" s="59"/>
      <c r="AD522" s="59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</row>
    <row r="523" ht="12.75" customHeight="1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  <c r="AB523" s="59"/>
      <c r="AC523" s="59"/>
      <c r="AD523" s="59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</row>
    <row r="524" ht="12.75" customHeight="1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  <c r="AB524" s="59"/>
      <c r="AC524" s="59"/>
      <c r="AD524" s="59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</row>
    <row r="525" ht="12.75" customHeight="1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  <c r="AB525" s="59"/>
      <c r="AC525" s="59"/>
      <c r="AD525" s="59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</row>
    <row r="526" ht="12.75" customHeight="1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  <c r="AB526" s="59"/>
      <c r="AC526" s="59"/>
      <c r="AD526" s="59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</row>
    <row r="527" ht="12.75" customHeight="1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  <c r="AB527" s="59"/>
      <c r="AC527" s="59"/>
      <c r="AD527" s="59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</row>
    <row r="528" ht="12.75" customHeight="1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  <c r="AB528" s="59"/>
      <c r="AC528" s="59"/>
      <c r="AD528" s="59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</row>
    <row r="529" ht="12.75" customHeight="1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  <c r="AB529" s="59"/>
      <c r="AC529" s="59"/>
      <c r="AD529" s="59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</row>
    <row r="530" ht="12.75" customHeight="1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  <c r="AB530" s="59"/>
      <c r="AC530" s="59"/>
      <c r="AD530" s="59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</row>
    <row r="531" ht="12.75" customHeight="1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  <c r="AB531" s="59"/>
      <c r="AC531" s="59"/>
      <c r="AD531" s="59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</row>
    <row r="532" ht="12.75" customHeight="1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  <c r="AB532" s="59"/>
      <c r="AC532" s="59"/>
      <c r="AD532" s="59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</row>
    <row r="533" ht="12.75" customHeight="1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  <c r="AB533" s="59"/>
      <c r="AC533" s="59"/>
      <c r="AD533" s="59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</row>
    <row r="534" ht="12.75" customHeight="1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  <c r="AB534" s="59"/>
      <c r="AC534" s="59"/>
      <c r="AD534" s="59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</row>
    <row r="535" ht="12.75" customHeight="1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  <c r="AB535" s="59"/>
      <c r="AC535" s="59"/>
      <c r="AD535" s="59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</row>
    <row r="536" ht="12.75" customHeight="1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  <c r="AB536" s="59"/>
      <c r="AC536" s="59"/>
      <c r="AD536" s="59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</row>
    <row r="537" ht="12.75" customHeight="1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  <c r="AB537" s="59"/>
      <c r="AC537" s="59"/>
      <c r="AD537" s="59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</row>
    <row r="538" ht="12.75" customHeight="1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  <c r="AB538" s="59"/>
      <c r="AC538" s="59"/>
      <c r="AD538" s="59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</row>
    <row r="539" ht="12.75" customHeight="1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  <c r="AB539" s="59"/>
      <c r="AC539" s="59"/>
      <c r="AD539" s="59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</row>
    <row r="540" ht="12.75" customHeight="1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  <c r="AB540" s="59"/>
      <c r="AC540" s="59"/>
      <c r="AD540" s="59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</row>
    <row r="541" ht="12.75" customHeight="1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  <c r="AB541" s="59"/>
      <c r="AC541" s="59"/>
      <c r="AD541" s="59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</row>
    <row r="542" ht="12.75" customHeight="1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  <c r="AB542" s="59"/>
      <c r="AC542" s="59"/>
      <c r="AD542" s="59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</row>
    <row r="543" ht="12.75" customHeight="1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  <c r="AB543" s="59"/>
      <c r="AC543" s="59"/>
      <c r="AD543" s="59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</row>
    <row r="544" ht="12.75" customHeight="1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  <c r="AB544" s="59"/>
      <c r="AC544" s="59"/>
      <c r="AD544" s="59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</row>
    <row r="545" ht="12.75" customHeight="1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  <c r="AB545" s="59"/>
      <c r="AC545" s="59"/>
      <c r="AD545" s="59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</row>
    <row r="546" ht="12.75" customHeight="1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  <c r="AB546" s="59"/>
      <c r="AC546" s="59"/>
      <c r="AD546" s="59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</row>
    <row r="547" ht="12.75" customHeight="1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  <c r="AB547" s="59"/>
      <c r="AC547" s="59"/>
      <c r="AD547" s="59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</row>
    <row r="548" ht="12.75" customHeight="1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  <c r="AB548" s="59"/>
      <c r="AC548" s="59"/>
      <c r="AD548" s="59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</row>
    <row r="549" ht="12.75" customHeight="1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  <c r="AB549" s="59"/>
      <c r="AC549" s="59"/>
      <c r="AD549" s="59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</row>
    <row r="550" ht="12.75" customHeight="1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  <c r="AB550" s="59"/>
      <c r="AC550" s="59"/>
      <c r="AD550" s="59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</row>
    <row r="551" ht="12.75" customHeight="1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  <c r="AB551" s="59"/>
      <c r="AC551" s="59"/>
      <c r="AD551" s="59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</row>
    <row r="552" ht="12.75" customHeight="1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  <c r="AB552" s="59"/>
      <c r="AC552" s="59"/>
      <c r="AD552" s="59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</row>
    <row r="553" ht="12.75" customHeight="1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  <c r="AB553" s="59"/>
      <c r="AC553" s="59"/>
      <c r="AD553" s="59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</row>
    <row r="554" ht="12.75" customHeight="1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  <c r="AB554" s="59"/>
      <c r="AC554" s="59"/>
      <c r="AD554" s="59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</row>
    <row r="555" ht="12.75" customHeight="1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  <c r="AB555" s="59"/>
      <c r="AC555" s="59"/>
      <c r="AD555" s="59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</row>
    <row r="556" ht="12.75" customHeight="1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  <c r="AB556" s="59"/>
      <c r="AC556" s="59"/>
      <c r="AD556" s="59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</row>
    <row r="557" ht="12.75" customHeight="1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  <c r="AB557" s="59"/>
      <c r="AC557" s="59"/>
      <c r="AD557" s="59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</row>
    <row r="558" ht="12.75" customHeight="1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  <c r="AB558" s="59"/>
      <c r="AC558" s="59"/>
      <c r="AD558" s="59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</row>
    <row r="559" ht="12.75" customHeight="1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  <c r="AB559" s="59"/>
      <c r="AC559" s="59"/>
      <c r="AD559" s="59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</row>
    <row r="560" ht="12.75" customHeight="1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  <c r="AB560" s="59"/>
      <c r="AC560" s="59"/>
      <c r="AD560" s="59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</row>
    <row r="561" ht="12.75" customHeight="1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  <c r="AB561" s="59"/>
      <c r="AC561" s="59"/>
      <c r="AD561" s="59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</row>
    <row r="562" ht="12.75" customHeight="1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  <c r="AB562" s="59"/>
      <c r="AC562" s="59"/>
      <c r="AD562" s="59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</row>
    <row r="563" ht="12.75" customHeight="1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  <c r="AB563" s="59"/>
      <c r="AC563" s="59"/>
      <c r="AD563" s="59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</row>
    <row r="564" ht="12.75" customHeight="1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</row>
    <row r="565" ht="12.75" customHeight="1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  <c r="AB565" s="59"/>
      <c r="AC565" s="59"/>
      <c r="AD565" s="59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</row>
    <row r="566" ht="12.75" customHeight="1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  <c r="AB566" s="59"/>
      <c r="AC566" s="59"/>
      <c r="AD566" s="59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</row>
    <row r="567" ht="12.75" customHeight="1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  <c r="AB567" s="59"/>
      <c r="AC567" s="59"/>
      <c r="AD567" s="59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</row>
    <row r="568" ht="12.75" customHeight="1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  <c r="AB568" s="59"/>
      <c r="AC568" s="59"/>
      <c r="AD568" s="59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</row>
    <row r="569" ht="12.75" customHeight="1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  <c r="AB569" s="59"/>
      <c r="AC569" s="59"/>
      <c r="AD569" s="59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</row>
    <row r="570" ht="12.75" customHeight="1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  <c r="AB570" s="59"/>
      <c r="AC570" s="59"/>
      <c r="AD570" s="59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</row>
    <row r="571" ht="12.75" customHeight="1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  <c r="AB571" s="59"/>
      <c r="AC571" s="59"/>
      <c r="AD571" s="59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</row>
    <row r="572" ht="12.75" customHeight="1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  <c r="AB572" s="59"/>
      <c r="AC572" s="59"/>
      <c r="AD572" s="59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</row>
    <row r="573" ht="12.75" customHeight="1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  <c r="AB573" s="59"/>
      <c r="AC573" s="59"/>
      <c r="AD573" s="59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</row>
    <row r="574" ht="12.75" customHeight="1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  <c r="AB574" s="59"/>
      <c r="AC574" s="59"/>
      <c r="AD574" s="59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</row>
    <row r="575" ht="12.75" customHeight="1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  <c r="AB575" s="59"/>
      <c r="AC575" s="59"/>
      <c r="AD575" s="59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</row>
    <row r="576" ht="12.75" customHeight="1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  <c r="AB576" s="59"/>
      <c r="AC576" s="59"/>
      <c r="AD576" s="59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</row>
    <row r="577" ht="12.75" customHeight="1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  <c r="AB577" s="59"/>
      <c r="AC577" s="59"/>
      <c r="AD577" s="59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</row>
    <row r="578" ht="12.75" customHeight="1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  <c r="AB578" s="59"/>
      <c r="AC578" s="59"/>
      <c r="AD578" s="59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</row>
    <row r="579" ht="12.75" customHeight="1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  <c r="AB579" s="59"/>
      <c r="AC579" s="59"/>
      <c r="AD579" s="59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</row>
    <row r="580" ht="12.75" customHeight="1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  <c r="AB580" s="59"/>
      <c r="AC580" s="59"/>
      <c r="AD580" s="59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</row>
    <row r="581" ht="12.75" customHeight="1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  <c r="AB581" s="59"/>
      <c r="AC581" s="59"/>
      <c r="AD581" s="59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</row>
    <row r="582" ht="12.75" customHeight="1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  <c r="AB582" s="59"/>
      <c r="AC582" s="59"/>
      <c r="AD582" s="59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</row>
    <row r="583" ht="12.75" customHeight="1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  <c r="AB583" s="59"/>
      <c r="AC583" s="59"/>
      <c r="AD583" s="59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</row>
    <row r="584" ht="12.75" customHeight="1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  <c r="AB584" s="59"/>
      <c r="AC584" s="59"/>
      <c r="AD584" s="59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</row>
    <row r="585" ht="12.75" customHeight="1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  <c r="AB585" s="59"/>
      <c r="AC585" s="59"/>
      <c r="AD585" s="59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</row>
    <row r="586" ht="12.75" customHeight="1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  <c r="AB586" s="59"/>
      <c r="AC586" s="59"/>
      <c r="AD586" s="59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</row>
    <row r="587" ht="12.75" customHeight="1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  <c r="AB587" s="59"/>
      <c r="AC587" s="59"/>
      <c r="AD587" s="59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</row>
    <row r="588" ht="12.75" customHeight="1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  <c r="AB588" s="59"/>
      <c r="AC588" s="59"/>
      <c r="AD588" s="59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</row>
    <row r="589" ht="12.75" customHeight="1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  <c r="AB589" s="59"/>
      <c r="AC589" s="59"/>
      <c r="AD589" s="59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</row>
    <row r="590" ht="12.75" customHeight="1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  <c r="AB590" s="59"/>
      <c r="AC590" s="59"/>
      <c r="AD590" s="59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</row>
    <row r="591" ht="12.75" customHeight="1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  <c r="AB591" s="59"/>
      <c r="AC591" s="59"/>
      <c r="AD591" s="59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</row>
    <row r="592" ht="12.75" customHeight="1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  <c r="AB592" s="59"/>
      <c r="AC592" s="59"/>
      <c r="AD592" s="59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</row>
    <row r="593" ht="12.75" customHeight="1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  <c r="AB593" s="59"/>
      <c r="AC593" s="59"/>
      <c r="AD593" s="59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</row>
    <row r="594" ht="12.75" customHeight="1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  <c r="AB594" s="59"/>
      <c r="AC594" s="59"/>
      <c r="AD594" s="59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</row>
    <row r="595" ht="12.75" customHeight="1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  <c r="AB595" s="59"/>
      <c r="AC595" s="59"/>
      <c r="AD595" s="59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</row>
    <row r="596" ht="12.75" customHeight="1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  <c r="AB596" s="59"/>
      <c r="AC596" s="59"/>
      <c r="AD596" s="59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</row>
    <row r="597" ht="12.75" customHeight="1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  <c r="AB597" s="59"/>
      <c r="AC597" s="59"/>
      <c r="AD597" s="59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</row>
    <row r="598" ht="12.75" customHeight="1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  <c r="AB598" s="59"/>
      <c r="AC598" s="59"/>
      <c r="AD598" s="59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</row>
    <row r="599" ht="12.75" customHeight="1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  <c r="AB599" s="59"/>
      <c r="AC599" s="59"/>
      <c r="AD599" s="59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</row>
    <row r="600" ht="12.75" customHeight="1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  <c r="AB600" s="59"/>
      <c r="AC600" s="59"/>
      <c r="AD600" s="59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</row>
    <row r="601" ht="12.75" customHeight="1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</row>
    <row r="602" ht="12.75" customHeight="1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  <c r="AB602" s="59"/>
      <c r="AC602" s="59"/>
      <c r="AD602" s="59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</row>
    <row r="603" ht="12.75" customHeight="1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  <c r="AB603" s="59"/>
      <c r="AC603" s="59"/>
      <c r="AD603" s="59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</row>
    <row r="604" ht="12.75" customHeight="1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  <c r="AB604" s="59"/>
      <c r="AC604" s="59"/>
      <c r="AD604" s="59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</row>
    <row r="605" ht="12.75" customHeight="1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  <c r="AB605" s="59"/>
      <c r="AC605" s="59"/>
      <c r="AD605" s="59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</row>
    <row r="606" ht="12.75" customHeight="1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  <c r="AB606" s="59"/>
      <c r="AC606" s="59"/>
      <c r="AD606" s="59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</row>
    <row r="607" ht="12.75" customHeight="1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  <c r="AB607" s="59"/>
      <c r="AC607" s="59"/>
      <c r="AD607" s="59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</row>
    <row r="608" ht="12.75" customHeight="1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  <c r="AB608" s="59"/>
      <c r="AC608" s="59"/>
      <c r="AD608" s="59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</row>
    <row r="609" ht="12.75" customHeight="1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  <c r="AB609" s="59"/>
      <c r="AC609" s="59"/>
      <c r="AD609" s="59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</row>
    <row r="610" ht="12.75" customHeight="1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  <c r="AB610" s="59"/>
      <c r="AC610" s="59"/>
      <c r="AD610" s="59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</row>
    <row r="611" ht="12.75" customHeight="1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  <c r="AB611" s="59"/>
      <c r="AC611" s="59"/>
      <c r="AD611" s="59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</row>
    <row r="612" ht="12.75" customHeight="1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  <c r="AB612" s="59"/>
      <c r="AC612" s="59"/>
      <c r="AD612" s="59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</row>
    <row r="613" ht="12.75" customHeight="1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  <c r="AB613" s="59"/>
      <c r="AC613" s="59"/>
      <c r="AD613" s="59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</row>
    <row r="614" ht="12.75" customHeight="1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  <c r="AB614" s="59"/>
      <c r="AC614" s="59"/>
      <c r="AD614" s="59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</row>
    <row r="615" ht="12.75" customHeight="1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  <c r="AB615" s="59"/>
      <c r="AC615" s="59"/>
      <c r="AD615" s="59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</row>
    <row r="616" ht="12.75" customHeight="1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  <c r="AB616" s="59"/>
      <c r="AC616" s="59"/>
      <c r="AD616" s="59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</row>
    <row r="617" ht="12.75" customHeight="1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  <c r="AB617" s="59"/>
      <c r="AC617" s="59"/>
      <c r="AD617" s="59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</row>
    <row r="618" ht="12.75" customHeight="1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  <c r="AB618" s="59"/>
      <c r="AC618" s="59"/>
      <c r="AD618" s="59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</row>
    <row r="619" ht="12.75" customHeight="1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  <c r="AB619" s="59"/>
      <c r="AC619" s="59"/>
      <c r="AD619" s="59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</row>
    <row r="620" ht="12.75" customHeight="1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  <c r="AB620" s="59"/>
      <c r="AC620" s="59"/>
      <c r="AD620" s="59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</row>
    <row r="621" ht="12.75" customHeight="1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  <c r="AB621" s="59"/>
      <c r="AC621" s="59"/>
      <c r="AD621" s="59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</row>
    <row r="622" ht="12.75" customHeight="1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  <c r="AB622" s="59"/>
      <c r="AC622" s="59"/>
      <c r="AD622" s="59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</row>
    <row r="623" ht="12.75" customHeight="1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  <c r="AB623" s="59"/>
      <c r="AC623" s="59"/>
      <c r="AD623" s="59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</row>
    <row r="624" ht="12.75" customHeight="1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  <c r="AB624" s="59"/>
      <c r="AC624" s="59"/>
      <c r="AD624" s="59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</row>
    <row r="625" ht="12.75" customHeight="1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  <c r="AB625" s="59"/>
      <c r="AC625" s="59"/>
      <c r="AD625" s="59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</row>
    <row r="626" ht="12.75" customHeight="1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  <c r="AB626" s="59"/>
      <c r="AC626" s="59"/>
      <c r="AD626" s="59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</row>
    <row r="627" ht="12.75" customHeight="1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  <c r="AB627" s="59"/>
      <c r="AC627" s="59"/>
      <c r="AD627" s="59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</row>
    <row r="628" ht="12.75" customHeight="1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  <c r="AB628" s="59"/>
      <c r="AC628" s="59"/>
      <c r="AD628" s="59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</row>
    <row r="629" ht="12.75" customHeight="1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  <c r="AB629" s="59"/>
      <c r="AC629" s="59"/>
      <c r="AD629" s="59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</row>
    <row r="630" ht="12.75" customHeight="1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  <c r="AB630" s="59"/>
      <c r="AC630" s="59"/>
      <c r="AD630" s="59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</row>
    <row r="631" ht="12.75" customHeight="1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  <c r="AB631" s="59"/>
      <c r="AC631" s="59"/>
      <c r="AD631" s="59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</row>
    <row r="632" ht="12.75" customHeight="1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  <c r="AB632" s="59"/>
      <c r="AC632" s="59"/>
      <c r="AD632" s="59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</row>
    <row r="633" ht="12.75" customHeight="1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  <c r="AB633" s="59"/>
      <c r="AC633" s="59"/>
      <c r="AD633" s="59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</row>
    <row r="634" ht="12.75" customHeight="1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  <c r="AB634" s="59"/>
      <c r="AC634" s="59"/>
      <c r="AD634" s="59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</row>
    <row r="635" ht="12.75" customHeight="1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  <c r="AB635" s="59"/>
      <c r="AC635" s="59"/>
      <c r="AD635" s="59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</row>
    <row r="636" ht="12.75" customHeight="1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  <c r="AB636" s="59"/>
      <c r="AC636" s="59"/>
      <c r="AD636" s="59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</row>
    <row r="637" ht="12.75" customHeight="1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  <c r="AB637" s="59"/>
      <c r="AC637" s="59"/>
      <c r="AD637" s="59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</row>
    <row r="638" ht="12.75" customHeight="1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  <c r="AB638" s="59"/>
      <c r="AC638" s="59"/>
      <c r="AD638" s="59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</row>
    <row r="639" ht="12.75" customHeight="1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  <c r="AB639" s="59"/>
      <c r="AC639" s="59"/>
      <c r="AD639" s="59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</row>
    <row r="640" ht="12.75" customHeight="1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  <c r="AB640" s="59"/>
      <c r="AC640" s="59"/>
      <c r="AD640" s="59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</row>
    <row r="641" ht="12.75" customHeight="1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  <c r="AB641" s="59"/>
      <c r="AC641" s="59"/>
      <c r="AD641" s="59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</row>
    <row r="642" ht="12.75" customHeight="1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  <c r="AB642" s="59"/>
      <c r="AC642" s="59"/>
      <c r="AD642" s="59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</row>
    <row r="643" ht="12.75" customHeight="1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  <c r="AB643" s="59"/>
      <c r="AC643" s="59"/>
      <c r="AD643" s="59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</row>
    <row r="644" ht="12.75" customHeight="1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  <c r="AB644" s="59"/>
      <c r="AC644" s="59"/>
      <c r="AD644" s="59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</row>
    <row r="645" ht="12.75" customHeight="1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  <c r="AB645" s="59"/>
      <c r="AC645" s="59"/>
      <c r="AD645" s="59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</row>
    <row r="646" ht="12.75" customHeight="1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  <c r="AB646" s="59"/>
      <c r="AC646" s="59"/>
      <c r="AD646" s="59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</row>
    <row r="647" ht="12.75" customHeight="1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  <c r="AB647" s="59"/>
      <c r="AC647" s="59"/>
      <c r="AD647" s="59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</row>
    <row r="648" ht="12.75" customHeight="1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  <c r="AB648" s="59"/>
      <c r="AC648" s="59"/>
      <c r="AD648" s="59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</row>
    <row r="649" ht="12.75" customHeight="1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  <c r="AB649" s="59"/>
      <c r="AC649" s="59"/>
      <c r="AD649" s="59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</row>
    <row r="650" ht="12.75" customHeight="1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  <c r="AB650" s="59"/>
      <c r="AC650" s="59"/>
      <c r="AD650" s="59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</row>
    <row r="651" ht="12.75" customHeight="1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  <c r="AB651" s="59"/>
      <c r="AC651" s="59"/>
      <c r="AD651" s="59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</row>
    <row r="652" ht="12.75" customHeight="1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  <c r="AB652" s="59"/>
      <c r="AC652" s="59"/>
      <c r="AD652" s="59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</row>
    <row r="653" ht="12.75" customHeight="1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  <c r="AB653" s="59"/>
      <c r="AC653" s="59"/>
      <c r="AD653" s="59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</row>
    <row r="654" ht="12.75" customHeight="1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  <c r="AB654" s="59"/>
      <c r="AC654" s="59"/>
      <c r="AD654" s="59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</row>
    <row r="655" ht="12.75" customHeight="1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  <c r="AB655" s="59"/>
      <c r="AC655" s="59"/>
      <c r="AD655" s="59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</row>
    <row r="656" ht="12.75" customHeight="1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  <c r="AB656" s="59"/>
      <c r="AC656" s="59"/>
      <c r="AD656" s="59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</row>
    <row r="657" ht="12.75" customHeight="1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  <c r="AB657" s="59"/>
      <c r="AC657" s="59"/>
      <c r="AD657" s="59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</row>
    <row r="658" ht="12.75" customHeight="1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  <c r="AB658" s="59"/>
      <c r="AC658" s="59"/>
      <c r="AD658" s="59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</row>
    <row r="659" ht="12.75" customHeight="1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  <c r="AB659" s="59"/>
      <c r="AC659" s="59"/>
      <c r="AD659" s="59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</row>
    <row r="660" ht="12.75" customHeight="1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  <c r="AB660" s="59"/>
      <c r="AC660" s="59"/>
      <c r="AD660" s="59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</row>
    <row r="661" ht="12.75" customHeight="1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  <c r="AB661" s="59"/>
      <c r="AC661" s="59"/>
      <c r="AD661" s="59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</row>
    <row r="662" ht="12.75" customHeight="1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  <c r="AB662" s="59"/>
      <c r="AC662" s="59"/>
      <c r="AD662" s="59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</row>
    <row r="663" ht="12.75" customHeight="1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  <c r="AB663" s="59"/>
      <c r="AC663" s="59"/>
      <c r="AD663" s="59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</row>
    <row r="664" ht="12.75" customHeight="1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  <c r="AB664" s="59"/>
      <c r="AC664" s="59"/>
      <c r="AD664" s="59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</row>
    <row r="665" ht="12.75" customHeight="1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  <c r="AB665" s="59"/>
      <c r="AC665" s="59"/>
      <c r="AD665" s="59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</row>
    <row r="666" ht="12.75" customHeight="1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  <c r="AB666" s="59"/>
      <c r="AC666" s="59"/>
      <c r="AD666" s="59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</row>
    <row r="667" ht="12.75" customHeight="1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  <c r="AB667" s="59"/>
      <c r="AC667" s="59"/>
      <c r="AD667" s="59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</row>
    <row r="668" ht="12.75" customHeight="1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  <c r="AB668" s="59"/>
      <c r="AC668" s="59"/>
      <c r="AD668" s="59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</row>
    <row r="669" ht="12.75" customHeight="1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  <c r="AB669" s="59"/>
      <c r="AC669" s="59"/>
      <c r="AD669" s="59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</row>
    <row r="670" ht="12.75" customHeight="1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  <c r="AB670" s="59"/>
      <c r="AC670" s="59"/>
      <c r="AD670" s="59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</row>
    <row r="671" ht="12.75" customHeight="1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  <c r="AB671" s="59"/>
      <c r="AC671" s="59"/>
      <c r="AD671" s="59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</row>
    <row r="672" ht="12.75" customHeight="1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  <c r="AB672" s="59"/>
      <c r="AC672" s="59"/>
      <c r="AD672" s="59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</row>
    <row r="673" ht="12.75" customHeight="1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  <c r="AB673" s="59"/>
      <c r="AC673" s="59"/>
      <c r="AD673" s="59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</row>
    <row r="674" ht="12.75" customHeight="1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  <c r="AB674" s="59"/>
      <c r="AC674" s="59"/>
      <c r="AD674" s="59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</row>
    <row r="675" ht="12.75" customHeight="1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  <c r="AB675" s="59"/>
      <c r="AC675" s="59"/>
      <c r="AD675" s="59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</row>
    <row r="676" ht="12.75" customHeight="1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  <c r="AB676" s="59"/>
      <c r="AC676" s="59"/>
      <c r="AD676" s="59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</row>
    <row r="677" ht="12.75" customHeight="1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  <c r="AB677" s="59"/>
      <c r="AC677" s="59"/>
      <c r="AD677" s="59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</row>
    <row r="678" ht="12.75" customHeight="1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  <c r="AB678" s="59"/>
      <c r="AC678" s="59"/>
      <c r="AD678" s="59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</row>
    <row r="679" ht="12.75" customHeight="1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  <c r="AB679" s="59"/>
      <c r="AC679" s="59"/>
      <c r="AD679" s="59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</row>
    <row r="680" ht="12.75" customHeight="1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  <c r="AB680" s="59"/>
      <c r="AC680" s="59"/>
      <c r="AD680" s="59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</row>
    <row r="681" ht="12.75" customHeight="1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  <c r="AB681" s="59"/>
      <c r="AC681" s="59"/>
      <c r="AD681" s="59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</row>
    <row r="682" ht="12.75" customHeight="1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  <c r="AB682" s="59"/>
      <c r="AC682" s="59"/>
      <c r="AD682" s="59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</row>
    <row r="683" ht="12.75" customHeight="1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  <c r="AB683" s="59"/>
      <c r="AC683" s="59"/>
      <c r="AD683" s="59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</row>
    <row r="684" ht="12.75" customHeight="1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  <c r="AB684" s="59"/>
      <c r="AC684" s="59"/>
      <c r="AD684" s="59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</row>
    <row r="685" ht="12.75" customHeight="1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  <c r="AB685" s="59"/>
      <c r="AC685" s="59"/>
      <c r="AD685" s="59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</row>
    <row r="686" ht="12.75" customHeight="1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  <c r="AB686" s="59"/>
      <c r="AC686" s="59"/>
      <c r="AD686" s="59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</row>
    <row r="687" ht="12.75" customHeight="1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  <c r="AB687" s="59"/>
      <c r="AC687" s="59"/>
      <c r="AD687" s="59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</row>
    <row r="688" ht="12.75" customHeight="1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  <c r="AB688" s="59"/>
      <c r="AC688" s="59"/>
      <c r="AD688" s="59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</row>
    <row r="689" ht="12.75" customHeight="1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  <c r="AB689" s="59"/>
      <c r="AC689" s="59"/>
      <c r="AD689" s="59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</row>
    <row r="690" ht="12.75" customHeight="1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  <c r="AB690" s="59"/>
      <c r="AC690" s="59"/>
      <c r="AD690" s="59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</row>
    <row r="691" ht="12.75" customHeight="1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  <c r="AB691" s="59"/>
      <c r="AC691" s="59"/>
      <c r="AD691" s="59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</row>
    <row r="692" ht="12.75" customHeight="1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  <c r="AB692" s="59"/>
      <c r="AC692" s="59"/>
      <c r="AD692" s="59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</row>
    <row r="693" ht="12.75" customHeight="1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  <c r="AB693" s="59"/>
      <c r="AC693" s="59"/>
      <c r="AD693" s="59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</row>
    <row r="694" ht="12.75" customHeight="1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  <c r="AB694" s="59"/>
      <c r="AC694" s="59"/>
      <c r="AD694" s="59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</row>
    <row r="695" ht="12.75" customHeight="1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  <c r="AB695" s="59"/>
      <c r="AC695" s="59"/>
      <c r="AD695" s="59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</row>
    <row r="696" ht="12.75" customHeight="1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  <c r="AB696" s="59"/>
      <c r="AC696" s="59"/>
      <c r="AD696" s="59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</row>
    <row r="697" ht="12.75" customHeight="1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  <c r="AB697" s="59"/>
      <c r="AC697" s="59"/>
      <c r="AD697" s="59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</row>
    <row r="698" ht="12.75" customHeight="1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  <c r="AB698" s="59"/>
      <c r="AC698" s="59"/>
      <c r="AD698" s="59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</row>
    <row r="699" ht="12.75" customHeight="1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  <c r="AB699" s="59"/>
      <c r="AC699" s="59"/>
      <c r="AD699" s="59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</row>
    <row r="700" ht="12.75" customHeight="1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  <c r="AB700" s="59"/>
      <c r="AC700" s="59"/>
      <c r="AD700" s="59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</row>
    <row r="701" ht="12.75" customHeight="1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  <c r="AB701" s="59"/>
      <c r="AC701" s="59"/>
      <c r="AD701" s="59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</row>
    <row r="702" ht="12.75" customHeight="1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  <c r="AB702" s="59"/>
      <c r="AC702" s="59"/>
      <c r="AD702" s="59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</row>
    <row r="703" ht="12.75" customHeight="1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  <c r="AB703" s="59"/>
      <c r="AC703" s="59"/>
      <c r="AD703" s="59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</row>
    <row r="704" ht="12.75" customHeight="1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  <c r="AB704" s="59"/>
      <c r="AC704" s="59"/>
      <c r="AD704" s="59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</row>
    <row r="705" ht="12.75" customHeight="1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  <c r="AB705" s="59"/>
      <c r="AC705" s="59"/>
      <c r="AD705" s="59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</row>
    <row r="706" ht="12.75" customHeight="1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  <c r="AB706" s="59"/>
      <c r="AC706" s="59"/>
      <c r="AD706" s="59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</row>
    <row r="707" ht="12.75" customHeight="1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  <c r="AB707" s="59"/>
      <c r="AC707" s="59"/>
      <c r="AD707" s="59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</row>
    <row r="708" ht="12.75" customHeight="1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  <c r="AB708" s="59"/>
      <c r="AC708" s="59"/>
      <c r="AD708" s="59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</row>
    <row r="709" ht="12.75" customHeight="1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  <c r="AB709" s="59"/>
      <c r="AC709" s="59"/>
      <c r="AD709" s="59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</row>
    <row r="710" ht="12.75" customHeight="1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  <c r="AB710" s="59"/>
      <c r="AC710" s="59"/>
      <c r="AD710" s="59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</row>
    <row r="711" ht="12.75" customHeight="1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  <c r="AB711" s="59"/>
      <c r="AC711" s="59"/>
      <c r="AD711" s="59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</row>
    <row r="712" ht="12.75" customHeight="1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  <c r="AB712" s="59"/>
      <c r="AC712" s="59"/>
      <c r="AD712" s="59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</row>
    <row r="713" ht="12.75" customHeight="1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  <c r="AB713" s="59"/>
      <c r="AC713" s="59"/>
      <c r="AD713" s="59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</row>
    <row r="714" ht="12.75" customHeight="1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  <c r="AB714" s="59"/>
      <c r="AC714" s="59"/>
      <c r="AD714" s="59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</row>
    <row r="715" ht="12.75" customHeight="1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  <c r="AB715" s="59"/>
      <c r="AC715" s="59"/>
      <c r="AD715" s="59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</row>
    <row r="716" ht="12.75" customHeight="1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  <c r="AB716" s="59"/>
      <c r="AC716" s="59"/>
      <c r="AD716" s="59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</row>
    <row r="717" ht="12.75" customHeight="1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  <c r="AB717" s="59"/>
      <c r="AC717" s="59"/>
      <c r="AD717" s="59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</row>
    <row r="718" ht="12.75" customHeight="1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  <c r="AB718" s="59"/>
      <c r="AC718" s="59"/>
      <c r="AD718" s="59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</row>
    <row r="719" ht="12.75" customHeight="1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  <c r="AB719" s="59"/>
      <c r="AC719" s="59"/>
      <c r="AD719" s="59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</row>
    <row r="720" ht="12.75" customHeight="1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  <c r="AB720" s="59"/>
      <c r="AC720" s="59"/>
      <c r="AD720" s="59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</row>
    <row r="721" ht="12.75" customHeight="1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  <c r="AB721" s="59"/>
      <c r="AC721" s="59"/>
      <c r="AD721" s="59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</row>
    <row r="722" ht="12.75" customHeight="1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  <c r="AB722" s="59"/>
      <c r="AC722" s="59"/>
      <c r="AD722" s="59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</row>
    <row r="723" ht="12.75" customHeight="1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  <c r="AB723" s="59"/>
      <c r="AC723" s="59"/>
      <c r="AD723" s="59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</row>
    <row r="724" ht="12.75" customHeight="1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  <c r="AB724" s="59"/>
      <c r="AC724" s="59"/>
      <c r="AD724" s="59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</row>
    <row r="725" ht="12.75" customHeight="1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  <c r="AB725" s="59"/>
      <c r="AC725" s="59"/>
      <c r="AD725" s="59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</row>
    <row r="726" ht="12.75" customHeight="1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  <c r="AB726" s="59"/>
      <c r="AC726" s="59"/>
      <c r="AD726" s="59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</row>
    <row r="727" ht="12.75" customHeight="1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  <c r="AB727" s="59"/>
      <c r="AC727" s="59"/>
      <c r="AD727" s="59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</row>
    <row r="728" ht="12.75" customHeight="1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  <c r="AB728" s="59"/>
      <c r="AC728" s="59"/>
      <c r="AD728" s="59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</row>
    <row r="729" ht="12.75" customHeight="1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  <c r="AB729" s="59"/>
      <c r="AC729" s="59"/>
      <c r="AD729" s="59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</row>
    <row r="730" ht="12.75" customHeight="1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  <c r="AB730" s="59"/>
      <c r="AC730" s="59"/>
      <c r="AD730" s="59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</row>
    <row r="731" ht="12.75" customHeight="1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  <c r="AB731" s="59"/>
      <c r="AC731" s="59"/>
      <c r="AD731" s="59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</row>
    <row r="732" ht="12.75" customHeight="1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  <c r="AB732" s="59"/>
      <c r="AC732" s="59"/>
      <c r="AD732" s="59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</row>
    <row r="733" ht="12.75" customHeight="1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  <c r="AB733" s="59"/>
      <c r="AC733" s="59"/>
      <c r="AD733" s="59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</row>
    <row r="734" ht="12.75" customHeight="1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  <c r="AB734" s="59"/>
      <c r="AC734" s="59"/>
      <c r="AD734" s="59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</row>
    <row r="735" ht="12.75" customHeight="1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  <c r="AB735" s="59"/>
      <c r="AC735" s="59"/>
      <c r="AD735" s="59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</row>
    <row r="736" ht="12.75" customHeight="1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  <c r="AB736" s="59"/>
      <c r="AC736" s="59"/>
      <c r="AD736" s="59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</row>
    <row r="737" ht="12.75" customHeight="1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  <c r="AB737" s="59"/>
      <c r="AC737" s="59"/>
      <c r="AD737" s="59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</row>
    <row r="738" ht="12.75" customHeight="1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  <c r="AB738" s="59"/>
      <c r="AC738" s="59"/>
      <c r="AD738" s="59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</row>
    <row r="739" ht="12.75" customHeight="1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  <c r="AB739" s="59"/>
      <c r="AC739" s="59"/>
      <c r="AD739" s="59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</row>
    <row r="740" ht="12.75" customHeight="1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  <c r="AB740" s="59"/>
      <c r="AC740" s="59"/>
      <c r="AD740" s="59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</row>
    <row r="741" ht="12.75" customHeight="1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  <c r="AB741" s="59"/>
      <c r="AC741" s="59"/>
      <c r="AD741" s="59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</row>
    <row r="742" ht="12.75" customHeight="1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  <c r="AB742" s="59"/>
      <c r="AC742" s="59"/>
      <c r="AD742" s="59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</row>
    <row r="743" ht="12.75" customHeight="1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  <c r="AB743" s="59"/>
      <c r="AC743" s="59"/>
      <c r="AD743" s="59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</row>
    <row r="744" ht="12.75" customHeight="1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  <c r="AB744" s="59"/>
      <c r="AC744" s="59"/>
      <c r="AD744" s="59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</row>
    <row r="745" ht="12.75" customHeight="1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  <c r="AB745" s="59"/>
      <c r="AC745" s="59"/>
      <c r="AD745" s="59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</row>
    <row r="746" ht="12.75" customHeight="1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  <c r="AB746" s="59"/>
      <c r="AC746" s="59"/>
      <c r="AD746" s="59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</row>
    <row r="747" ht="12.75" customHeight="1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  <c r="AB747" s="59"/>
      <c r="AC747" s="59"/>
      <c r="AD747" s="59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</row>
    <row r="748" ht="12.75" customHeight="1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  <c r="AB748" s="59"/>
      <c r="AC748" s="59"/>
      <c r="AD748" s="59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</row>
    <row r="749" ht="12.75" customHeight="1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  <c r="AB749" s="59"/>
      <c r="AC749" s="59"/>
      <c r="AD749" s="59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</row>
    <row r="750" ht="12.75" customHeight="1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  <c r="AB750" s="59"/>
      <c r="AC750" s="59"/>
      <c r="AD750" s="59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</row>
    <row r="751" ht="12.75" customHeight="1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  <c r="AB751" s="59"/>
      <c r="AC751" s="59"/>
      <c r="AD751" s="59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</row>
    <row r="752" ht="12.75" customHeight="1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  <c r="AB752" s="59"/>
      <c r="AC752" s="59"/>
      <c r="AD752" s="59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</row>
    <row r="753" ht="12.75" customHeight="1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  <c r="AB753" s="59"/>
      <c r="AC753" s="59"/>
      <c r="AD753" s="59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</row>
    <row r="754" ht="12.75" customHeight="1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  <c r="AB754" s="59"/>
      <c r="AC754" s="59"/>
      <c r="AD754" s="59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</row>
    <row r="755" ht="12.75" customHeight="1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  <c r="AB755" s="59"/>
      <c r="AC755" s="59"/>
      <c r="AD755" s="59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</row>
    <row r="756" ht="12.75" customHeight="1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  <c r="AB756" s="59"/>
      <c r="AC756" s="59"/>
      <c r="AD756" s="59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</row>
    <row r="757" ht="12.75" customHeight="1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  <c r="AB757" s="59"/>
      <c r="AC757" s="59"/>
      <c r="AD757" s="59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</row>
    <row r="758" ht="12.75" customHeight="1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  <c r="AB758" s="59"/>
      <c r="AC758" s="59"/>
      <c r="AD758" s="59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</row>
    <row r="759" ht="12.75" customHeight="1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  <c r="AB759" s="59"/>
      <c r="AC759" s="59"/>
      <c r="AD759" s="59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</row>
    <row r="760" ht="12.75" customHeight="1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  <c r="AB760" s="59"/>
      <c r="AC760" s="59"/>
      <c r="AD760" s="59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</row>
    <row r="761" ht="12.75" customHeight="1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  <c r="AB761" s="59"/>
      <c r="AC761" s="59"/>
      <c r="AD761" s="59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</row>
    <row r="762" ht="12.75" customHeight="1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  <c r="AB762" s="59"/>
      <c r="AC762" s="59"/>
      <c r="AD762" s="59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</row>
    <row r="763" ht="12.75" customHeight="1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  <c r="AB763" s="59"/>
      <c r="AC763" s="59"/>
      <c r="AD763" s="59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</row>
    <row r="764" ht="12.75" customHeight="1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  <c r="AB764" s="59"/>
      <c r="AC764" s="59"/>
      <c r="AD764" s="59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</row>
    <row r="765" ht="12.75" customHeight="1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  <c r="AB765" s="59"/>
      <c r="AC765" s="59"/>
      <c r="AD765" s="59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</row>
    <row r="766" ht="12.75" customHeight="1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  <c r="AB766" s="59"/>
      <c r="AC766" s="59"/>
      <c r="AD766" s="59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</row>
    <row r="767" ht="12.75" customHeight="1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  <c r="AB767" s="59"/>
      <c r="AC767" s="59"/>
      <c r="AD767" s="59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</row>
    <row r="768" ht="12.75" customHeight="1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  <c r="AB768" s="59"/>
      <c r="AC768" s="59"/>
      <c r="AD768" s="59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</row>
    <row r="769" ht="12.75" customHeight="1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  <c r="AB769" s="59"/>
      <c r="AC769" s="59"/>
      <c r="AD769" s="59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</row>
    <row r="770" ht="12.75" customHeight="1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  <c r="AB770" s="59"/>
      <c r="AC770" s="59"/>
      <c r="AD770" s="59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</row>
    <row r="771" ht="12.75" customHeight="1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  <c r="AB771" s="59"/>
      <c r="AC771" s="59"/>
      <c r="AD771" s="59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</row>
    <row r="772" ht="12.75" customHeight="1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  <c r="AB772" s="59"/>
      <c r="AC772" s="59"/>
      <c r="AD772" s="59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</row>
    <row r="773" ht="12.75" customHeight="1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  <c r="AB773" s="59"/>
      <c r="AC773" s="59"/>
      <c r="AD773" s="59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</row>
    <row r="774" ht="12.75" customHeight="1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  <c r="AB774" s="59"/>
      <c r="AC774" s="59"/>
      <c r="AD774" s="59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</row>
    <row r="775" ht="12.75" customHeight="1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  <c r="AB775" s="59"/>
      <c r="AC775" s="59"/>
      <c r="AD775" s="59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</row>
    <row r="776" ht="12.75" customHeight="1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  <c r="AB776" s="59"/>
      <c r="AC776" s="59"/>
      <c r="AD776" s="59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</row>
    <row r="777" ht="12.75" customHeight="1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  <c r="AB777" s="59"/>
      <c r="AC777" s="59"/>
      <c r="AD777" s="59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</row>
    <row r="778" ht="12.75" customHeight="1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  <c r="AB778" s="59"/>
      <c r="AC778" s="59"/>
      <c r="AD778" s="59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</row>
    <row r="779" ht="12.75" customHeight="1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  <c r="AB779" s="59"/>
      <c r="AC779" s="59"/>
      <c r="AD779" s="59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</row>
    <row r="780" ht="12.75" customHeight="1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  <c r="AB780" s="59"/>
      <c r="AC780" s="59"/>
      <c r="AD780" s="59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</row>
    <row r="781" ht="12.75" customHeight="1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  <c r="AB781" s="59"/>
      <c r="AC781" s="59"/>
      <c r="AD781" s="59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</row>
    <row r="782" ht="12.75" customHeight="1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  <c r="AB782" s="59"/>
      <c r="AC782" s="59"/>
      <c r="AD782" s="59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</row>
    <row r="783" ht="12.75" customHeight="1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  <c r="AB783" s="59"/>
      <c r="AC783" s="59"/>
      <c r="AD783" s="59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</row>
    <row r="784" ht="12.75" customHeight="1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  <c r="AB784" s="59"/>
      <c r="AC784" s="59"/>
      <c r="AD784" s="59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</row>
    <row r="785" ht="12.75" customHeight="1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  <c r="AB785" s="59"/>
      <c r="AC785" s="59"/>
      <c r="AD785" s="59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</row>
    <row r="786" ht="12.75" customHeight="1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  <c r="AB786" s="59"/>
      <c r="AC786" s="59"/>
      <c r="AD786" s="59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</row>
    <row r="787" ht="12.75" customHeight="1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  <c r="AB787" s="59"/>
      <c r="AC787" s="59"/>
      <c r="AD787" s="59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</row>
    <row r="788" ht="12.75" customHeight="1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  <c r="AB788" s="59"/>
      <c r="AC788" s="59"/>
      <c r="AD788" s="59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</row>
    <row r="789" ht="12.75" customHeight="1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  <c r="AB789" s="59"/>
      <c r="AC789" s="59"/>
      <c r="AD789" s="59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</row>
    <row r="790" ht="12.75" customHeight="1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  <c r="AB790" s="59"/>
      <c r="AC790" s="59"/>
      <c r="AD790" s="59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</row>
    <row r="791" ht="12.75" customHeight="1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  <c r="AB791" s="59"/>
      <c r="AC791" s="59"/>
      <c r="AD791" s="59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</row>
    <row r="792" ht="12.75" customHeight="1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  <c r="AB792" s="59"/>
      <c r="AC792" s="59"/>
      <c r="AD792" s="59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</row>
    <row r="793" ht="12.75" customHeight="1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  <c r="AB793" s="59"/>
      <c r="AC793" s="59"/>
      <c r="AD793" s="59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</row>
    <row r="794" ht="12.75" customHeight="1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  <c r="AB794" s="59"/>
      <c r="AC794" s="59"/>
      <c r="AD794" s="59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</row>
    <row r="795" ht="12.75" customHeight="1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  <c r="AB795" s="59"/>
      <c r="AC795" s="59"/>
      <c r="AD795" s="59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</row>
    <row r="796" ht="12.75" customHeight="1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  <c r="AB796" s="59"/>
      <c r="AC796" s="59"/>
      <c r="AD796" s="59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</row>
    <row r="797" ht="12.75" customHeight="1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  <c r="AB797" s="59"/>
      <c r="AC797" s="59"/>
      <c r="AD797" s="59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</row>
    <row r="798" ht="12.75" customHeight="1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  <c r="AB798" s="59"/>
      <c r="AC798" s="59"/>
      <c r="AD798" s="59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</row>
    <row r="799" ht="12.75" customHeight="1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  <c r="AB799" s="59"/>
      <c r="AC799" s="59"/>
      <c r="AD799" s="59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</row>
    <row r="800" ht="12.75" customHeight="1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  <c r="AB800" s="59"/>
      <c r="AC800" s="59"/>
      <c r="AD800" s="59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</row>
    <row r="801" ht="12.75" customHeight="1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  <c r="AB801" s="59"/>
      <c r="AC801" s="59"/>
      <c r="AD801" s="59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</row>
    <row r="802" ht="12.75" customHeight="1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  <c r="AB802" s="59"/>
      <c r="AC802" s="59"/>
      <c r="AD802" s="59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</row>
    <row r="803" ht="12.75" customHeight="1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</row>
    <row r="804" ht="12.75" customHeight="1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  <c r="AB804" s="59"/>
      <c r="AC804" s="59"/>
      <c r="AD804" s="59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</row>
    <row r="805" ht="12.75" customHeight="1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  <c r="AB805" s="59"/>
      <c r="AC805" s="59"/>
      <c r="AD805" s="59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</row>
    <row r="806" ht="12.75" customHeight="1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  <c r="AB806" s="59"/>
      <c r="AC806" s="59"/>
      <c r="AD806" s="59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</row>
    <row r="807" ht="12.75" customHeight="1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  <c r="AB807" s="59"/>
      <c r="AC807" s="59"/>
      <c r="AD807" s="59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</row>
    <row r="808" ht="12.75" customHeight="1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  <c r="AB808" s="59"/>
      <c r="AC808" s="59"/>
      <c r="AD808" s="59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</row>
    <row r="809" ht="12.75" customHeight="1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  <c r="AB809" s="59"/>
      <c r="AC809" s="59"/>
      <c r="AD809" s="59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</row>
    <row r="810" ht="12.75" customHeight="1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  <c r="AB810" s="59"/>
      <c r="AC810" s="59"/>
      <c r="AD810" s="59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</row>
    <row r="811" ht="12.75" customHeight="1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  <c r="AB811" s="59"/>
      <c r="AC811" s="59"/>
      <c r="AD811" s="59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</row>
    <row r="812" ht="12.75" customHeight="1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  <c r="AB812" s="59"/>
      <c r="AC812" s="59"/>
      <c r="AD812" s="59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</row>
    <row r="813" ht="12.75" customHeight="1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  <c r="AB813" s="59"/>
      <c r="AC813" s="59"/>
      <c r="AD813" s="59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</row>
    <row r="814" ht="12.75" customHeight="1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  <c r="AB814" s="59"/>
      <c r="AC814" s="59"/>
      <c r="AD814" s="59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</row>
    <row r="815" ht="12.75" customHeight="1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  <c r="AB815" s="59"/>
      <c r="AC815" s="59"/>
      <c r="AD815" s="59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</row>
    <row r="816" ht="12.75" customHeight="1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  <c r="AB816" s="59"/>
      <c r="AC816" s="59"/>
      <c r="AD816" s="59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</row>
    <row r="817" ht="12.75" customHeight="1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  <c r="AB817" s="59"/>
      <c r="AC817" s="59"/>
      <c r="AD817" s="59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</row>
    <row r="818" ht="12.75" customHeight="1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  <c r="AB818" s="59"/>
      <c r="AC818" s="59"/>
      <c r="AD818" s="59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</row>
    <row r="819" ht="12.75" customHeight="1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  <c r="AB819" s="59"/>
      <c r="AC819" s="59"/>
      <c r="AD819" s="59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</row>
    <row r="820" ht="12.75" customHeight="1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  <c r="AB820" s="59"/>
      <c r="AC820" s="59"/>
      <c r="AD820" s="59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</row>
    <row r="821" ht="12.75" customHeight="1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  <c r="AB821" s="59"/>
      <c r="AC821" s="59"/>
      <c r="AD821" s="59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</row>
    <row r="822" ht="12.75" customHeight="1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  <c r="AB822" s="59"/>
      <c r="AC822" s="59"/>
      <c r="AD822" s="59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</row>
    <row r="823" ht="12.75" customHeight="1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  <c r="AB823" s="59"/>
      <c r="AC823" s="59"/>
      <c r="AD823" s="59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</row>
    <row r="824" ht="12.75" customHeight="1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  <c r="AB824" s="59"/>
      <c r="AC824" s="59"/>
      <c r="AD824" s="59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</row>
    <row r="825" ht="12.75" customHeight="1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  <c r="AB825" s="59"/>
      <c r="AC825" s="59"/>
      <c r="AD825" s="59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</row>
    <row r="826" ht="12.75" customHeight="1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  <c r="AB826" s="59"/>
      <c r="AC826" s="59"/>
      <c r="AD826" s="59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</row>
    <row r="827" ht="12.75" customHeight="1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  <c r="AB827" s="59"/>
      <c r="AC827" s="59"/>
      <c r="AD827" s="59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</row>
    <row r="828" ht="12.75" customHeight="1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  <c r="AB828" s="59"/>
      <c r="AC828" s="59"/>
      <c r="AD828" s="59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</row>
    <row r="829" ht="12.75" customHeight="1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  <c r="AB829" s="59"/>
      <c r="AC829" s="59"/>
      <c r="AD829" s="59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</row>
    <row r="830" ht="12.75" customHeight="1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  <c r="AB830" s="59"/>
      <c r="AC830" s="59"/>
      <c r="AD830" s="59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</row>
    <row r="831" ht="12.75" customHeight="1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  <c r="AB831" s="59"/>
      <c r="AC831" s="59"/>
      <c r="AD831" s="59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</row>
    <row r="832" ht="12.75" customHeight="1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  <c r="AB832" s="59"/>
      <c r="AC832" s="59"/>
      <c r="AD832" s="59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</row>
    <row r="833" ht="12.75" customHeight="1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  <c r="AB833" s="59"/>
      <c r="AC833" s="59"/>
      <c r="AD833" s="59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</row>
    <row r="834" ht="12.75" customHeight="1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  <c r="AB834" s="59"/>
      <c r="AC834" s="59"/>
      <c r="AD834" s="59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</row>
    <row r="835" ht="12.75" customHeight="1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  <c r="AB835" s="59"/>
      <c r="AC835" s="59"/>
      <c r="AD835" s="59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</row>
    <row r="836" ht="12.75" customHeight="1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  <c r="AB836" s="59"/>
      <c r="AC836" s="59"/>
      <c r="AD836" s="59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</row>
    <row r="837" ht="12.75" customHeight="1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  <c r="AB837" s="59"/>
      <c r="AC837" s="59"/>
      <c r="AD837" s="59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</row>
    <row r="838" ht="12.75" customHeight="1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  <c r="AB838" s="59"/>
      <c r="AC838" s="59"/>
      <c r="AD838" s="59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</row>
    <row r="839" ht="12.75" customHeight="1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  <c r="AB839" s="59"/>
      <c r="AC839" s="59"/>
      <c r="AD839" s="59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</row>
    <row r="840" ht="12.75" customHeight="1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  <c r="AB840" s="59"/>
      <c r="AC840" s="59"/>
      <c r="AD840" s="59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</row>
    <row r="841" ht="12.75" customHeight="1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  <c r="AB841" s="59"/>
      <c r="AC841" s="59"/>
      <c r="AD841" s="59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</row>
    <row r="842" ht="12.75" customHeight="1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  <c r="AB842" s="59"/>
      <c r="AC842" s="59"/>
      <c r="AD842" s="59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</row>
    <row r="843" ht="12.75" customHeight="1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  <c r="AB843" s="59"/>
      <c r="AC843" s="59"/>
      <c r="AD843" s="59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</row>
    <row r="844" ht="12.75" customHeight="1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  <c r="AB844" s="59"/>
      <c r="AC844" s="59"/>
      <c r="AD844" s="59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</row>
    <row r="845" ht="12.75" customHeight="1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  <c r="AB845" s="59"/>
      <c r="AC845" s="59"/>
      <c r="AD845" s="59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</row>
    <row r="846" ht="12.75" customHeight="1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  <c r="AB846" s="59"/>
      <c r="AC846" s="59"/>
      <c r="AD846" s="59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</row>
    <row r="847" ht="12.75" customHeight="1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  <c r="AB847" s="59"/>
      <c r="AC847" s="59"/>
      <c r="AD847" s="59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</row>
    <row r="848" ht="12.75" customHeight="1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  <c r="AB848" s="59"/>
      <c r="AC848" s="59"/>
      <c r="AD848" s="59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</row>
    <row r="849" ht="12.75" customHeight="1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  <c r="AB849" s="59"/>
      <c r="AC849" s="59"/>
      <c r="AD849" s="59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</row>
    <row r="850" ht="12.75" customHeight="1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  <c r="AB850" s="59"/>
      <c r="AC850" s="59"/>
      <c r="AD850" s="59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</row>
    <row r="851" ht="12.75" customHeight="1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  <c r="AB851" s="59"/>
      <c r="AC851" s="59"/>
      <c r="AD851" s="59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</row>
    <row r="852" ht="12.75" customHeight="1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  <c r="AB852" s="59"/>
      <c r="AC852" s="59"/>
      <c r="AD852" s="59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</row>
    <row r="853" ht="12.75" customHeight="1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  <c r="AB853" s="59"/>
      <c r="AC853" s="59"/>
      <c r="AD853" s="59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</row>
    <row r="854" ht="12.75" customHeight="1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  <c r="AB854" s="59"/>
      <c r="AC854" s="59"/>
      <c r="AD854" s="59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</row>
    <row r="855" ht="12.75" customHeight="1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  <c r="AB855" s="59"/>
      <c r="AC855" s="59"/>
      <c r="AD855" s="59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</row>
    <row r="856" ht="12.75" customHeight="1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  <c r="AB856" s="59"/>
      <c r="AC856" s="59"/>
      <c r="AD856" s="59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</row>
    <row r="857" ht="12.75" customHeight="1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  <c r="AB857" s="59"/>
      <c r="AC857" s="59"/>
      <c r="AD857" s="59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</row>
    <row r="858" ht="12.75" customHeight="1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  <c r="AB858" s="59"/>
      <c r="AC858" s="59"/>
      <c r="AD858" s="59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</row>
    <row r="859" ht="12.75" customHeight="1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  <c r="AB859" s="59"/>
      <c r="AC859" s="59"/>
      <c r="AD859" s="59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</row>
    <row r="860" ht="12.75" customHeight="1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  <c r="AB860" s="59"/>
      <c r="AC860" s="59"/>
      <c r="AD860" s="59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</row>
    <row r="861" ht="12.75" customHeight="1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  <c r="AB861" s="59"/>
      <c r="AC861" s="59"/>
      <c r="AD861" s="59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</row>
    <row r="862" ht="12.75" customHeight="1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  <c r="AB862" s="59"/>
      <c r="AC862" s="59"/>
      <c r="AD862" s="59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</row>
    <row r="863" ht="12.75" customHeight="1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  <c r="AB863" s="59"/>
      <c r="AC863" s="59"/>
      <c r="AD863" s="59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</row>
    <row r="864" ht="12.75" customHeight="1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  <c r="AB864" s="59"/>
      <c r="AC864" s="59"/>
      <c r="AD864" s="59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</row>
    <row r="865" ht="12.75" customHeight="1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  <c r="AB865" s="59"/>
      <c r="AC865" s="59"/>
      <c r="AD865" s="59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</row>
    <row r="866" ht="12.75" customHeight="1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  <c r="AB866" s="59"/>
      <c r="AC866" s="59"/>
      <c r="AD866" s="59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</row>
    <row r="867" ht="12.75" customHeight="1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  <c r="AB867" s="59"/>
      <c r="AC867" s="59"/>
      <c r="AD867" s="59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</row>
    <row r="868" ht="12.75" customHeight="1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  <c r="AB868" s="59"/>
      <c r="AC868" s="59"/>
      <c r="AD868" s="59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</row>
    <row r="869" ht="12.75" customHeight="1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  <c r="AB869" s="59"/>
      <c r="AC869" s="59"/>
      <c r="AD869" s="59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</row>
    <row r="870" ht="12.75" customHeight="1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  <c r="AB870" s="59"/>
      <c r="AC870" s="59"/>
      <c r="AD870" s="59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</row>
    <row r="871" ht="12.75" customHeight="1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  <c r="AB871" s="59"/>
      <c r="AC871" s="59"/>
      <c r="AD871" s="59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</row>
    <row r="872" ht="12.75" customHeight="1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  <c r="AB872" s="59"/>
      <c r="AC872" s="59"/>
      <c r="AD872" s="59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</row>
    <row r="873" ht="12.75" customHeight="1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  <c r="AB873" s="59"/>
      <c r="AC873" s="59"/>
      <c r="AD873" s="59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</row>
    <row r="874" ht="12.75" customHeight="1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  <c r="AB874" s="59"/>
      <c r="AC874" s="59"/>
      <c r="AD874" s="59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</row>
    <row r="875" ht="12.75" customHeight="1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  <c r="AB875" s="59"/>
      <c r="AC875" s="59"/>
      <c r="AD875" s="59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</row>
    <row r="876" ht="12.75" customHeight="1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  <c r="AB876" s="59"/>
      <c r="AC876" s="59"/>
      <c r="AD876" s="59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</row>
    <row r="877" ht="12.75" customHeight="1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  <c r="AB877" s="59"/>
      <c r="AC877" s="59"/>
      <c r="AD877" s="59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</row>
    <row r="878" ht="12.75" customHeight="1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  <c r="AB878" s="59"/>
      <c r="AC878" s="59"/>
      <c r="AD878" s="59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</row>
    <row r="879" ht="12.75" customHeight="1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  <c r="AB879" s="59"/>
      <c r="AC879" s="59"/>
      <c r="AD879" s="59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</row>
    <row r="880" ht="12.75" customHeight="1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  <c r="AB880" s="59"/>
      <c r="AC880" s="59"/>
      <c r="AD880" s="59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</row>
    <row r="881" ht="12.75" customHeight="1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  <c r="AB881" s="59"/>
      <c r="AC881" s="59"/>
      <c r="AD881" s="59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</row>
    <row r="882" ht="12.75" customHeight="1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  <c r="AB882" s="59"/>
      <c r="AC882" s="59"/>
      <c r="AD882" s="59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</row>
    <row r="883" ht="12.75" customHeight="1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  <c r="AB883" s="59"/>
      <c r="AC883" s="59"/>
      <c r="AD883" s="59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</row>
    <row r="884" ht="12.75" customHeight="1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  <c r="AB884" s="59"/>
      <c r="AC884" s="59"/>
      <c r="AD884" s="59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</row>
    <row r="885" ht="12.75" customHeight="1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  <c r="AB885" s="59"/>
      <c r="AC885" s="59"/>
      <c r="AD885" s="59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</row>
    <row r="886" ht="12.75" customHeight="1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  <c r="AB886" s="59"/>
      <c r="AC886" s="59"/>
      <c r="AD886" s="59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</row>
    <row r="887" ht="12.75" customHeight="1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  <c r="AB887" s="59"/>
      <c r="AC887" s="59"/>
      <c r="AD887" s="59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</row>
    <row r="888" ht="12.75" customHeight="1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</row>
    <row r="889" ht="12.75" customHeight="1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</row>
    <row r="890" ht="12.75" customHeight="1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</row>
    <row r="891" ht="12.75" customHeight="1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</row>
    <row r="892" ht="12.75" customHeight="1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</row>
    <row r="893" ht="12.75" customHeight="1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  <c r="AB893" s="59"/>
      <c r="AC893" s="59"/>
      <c r="AD893" s="59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</row>
    <row r="894" ht="12.75" customHeight="1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  <c r="AB894" s="59"/>
      <c r="AC894" s="59"/>
      <c r="AD894" s="59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</row>
    <row r="895" ht="12.75" customHeight="1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  <c r="AB895" s="59"/>
      <c r="AC895" s="59"/>
      <c r="AD895" s="59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</row>
    <row r="896" ht="12.75" customHeight="1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  <c r="AB896" s="59"/>
      <c r="AC896" s="59"/>
      <c r="AD896" s="59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</row>
    <row r="897" ht="12.75" customHeight="1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  <c r="AB897" s="59"/>
      <c r="AC897" s="59"/>
      <c r="AD897" s="59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</row>
    <row r="898" ht="12.75" customHeight="1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  <c r="AB898" s="59"/>
      <c r="AC898" s="59"/>
      <c r="AD898" s="59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</row>
    <row r="899" ht="12.75" customHeight="1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  <c r="AB899" s="59"/>
      <c r="AC899" s="59"/>
      <c r="AD899" s="59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</row>
    <row r="900" ht="12.75" customHeight="1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  <c r="AB900" s="59"/>
      <c r="AC900" s="59"/>
      <c r="AD900" s="59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</row>
    <row r="901" ht="12.75" customHeight="1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  <c r="AB901" s="59"/>
      <c r="AC901" s="59"/>
      <c r="AD901" s="59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</row>
    <row r="902" ht="12.75" customHeight="1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  <c r="AB902" s="59"/>
      <c r="AC902" s="59"/>
      <c r="AD902" s="59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</row>
    <row r="903" ht="12.75" customHeight="1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  <c r="AB903" s="59"/>
      <c r="AC903" s="59"/>
      <c r="AD903" s="59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</row>
    <row r="904" ht="12.75" customHeight="1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  <c r="AB904" s="59"/>
      <c r="AC904" s="59"/>
      <c r="AD904" s="59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</row>
    <row r="905" ht="12.75" customHeight="1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  <c r="AB905" s="59"/>
      <c r="AC905" s="59"/>
      <c r="AD905" s="59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</row>
    <row r="906" ht="12.75" customHeight="1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  <c r="AB906" s="59"/>
      <c r="AC906" s="59"/>
      <c r="AD906" s="59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</row>
    <row r="907" ht="12.75" customHeight="1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  <c r="AB907" s="59"/>
      <c r="AC907" s="59"/>
      <c r="AD907" s="59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</row>
    <row r="908" ht="12.75" customHeight="1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  <c r="AB908" s="59"/>
      <c r="AC908" s="59"/>
      <c r="AD908" s="59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</row>
    <row r="909" ht="12.75" customHeight="1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  <c r="AB909" s="59"/>
      <c r="AC909" s="59"/>
      <c r="AD909" s="59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</row>
    <row r="910" ht="12.75" customHeight="1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  <c r="AB910" s="59"/>
      <c r="AC910" s="59"/>
      <c r="AD910" s="59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</row>
    <row r="911" ht="12.75" customHeight="1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  <c r="AB911" s="59"/>
      <c r="AC911" s="59"/>
      <c r="AD911" s="59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</row>
    <row r="912" ht="12.75" customHeight="1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  <c r="AB912" s="59"/>
      <c r="AC912" s="59"/>
      <c r="AD912" s="59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</row>
    <row r="913" ht="12.75" customHeight="1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  <c r="AB913" s="59"/>
      <c r="AC913" s="59"/>
      <c r="AD913" s="59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</row>
    <row r="914" ht="12.75" customHeight="1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  <c r="AB914" s="59"/>
      <c r="AC914" s="59"/>
      <c r="AD914" s="59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</row>
    <row r="915" ht="12.75" customHeight="1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  <c r="AB915" s="59"/>
      <c r="AC915" s="59"/>
      <c r="AD915" s="59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</row>
    <row r="916" ht="12.75" customHeight="1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  <c r="AB916" s="59"/>
      <c r="AC916" s="59"/>
      <c r="AD916" s="59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</row>
    <row r="917" ht="12.75" customHeight="1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  <c r="AB917" s="59"/>
      <c r="AC917" s="59"/>
      <c r="AD917" s="59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</row>
    <row r="918" ht="12.75" customHeight="1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  <c r="AB918" s="59"/>
      <c r="AC918" s="59"/>
      <c r="AD918" s="59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</row>
    <row r="919" ht="12.75" customHeight="1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  <c r="AB919" s="59"/>
      <c r="AC919" s="59"/>
      <c r="AD919" s="59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</row>
    <row r="920" ht="12.75" customHeight="1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  <c r="AB920" s="59"/>
      <c r="AC920" s="59"/>
      <c r="AD920" s="59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</row>
    <row r="921" ht="12.75" customHeight="1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  <c r="AB921" s="59"/>
      <c r="AC921" s="59"/>
      <c r="AD921" s="59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</row>
    <row r="922" ht="12.75" customHeight="1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  <c r="AB922" s="59"/>
      <c r="AC922" s="59"/>
      <c r="AD922" s="59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</row>
    <row r="923" ht="12.75" customHeight="1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  <c r="AB923" s="59"/>
      <c r="AC923" s="59"/>
      <c r="AD923" s="59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</row>
    <row r="924" ht="12.75" customHeight="1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  <c r="AB924" s="59"/>
      <c r="AC924" s="59"/>
      <c r="AD924" s="59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</row>
    <row r="925" ht="12.75" customHeight="1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  <c r="AB925" s="59"/>
      <c r="AC925" s="59"/>
      <c r="AD925" s="59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</row>
    <row r="926" ht="12.75" customHeight="1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  <c r="AB926" s="59"/>
      <c r="AC926" s="59"/>
      <c r="AD926" s="59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</row>
    <row r="927" ht="12.75" customHeight="1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  <c r="AB927" s="59"/>
      <c r="AC927" s="59"/>
      <c r="AD927" s="59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</row>
    <row r="928" ht="12.75" customHeight="1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  <c r="AB928" s="59"/>
      <c r="AC928" s="59"/>
      <c r="AD928" s="59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</row>
    <row r="929" ht="12.75" customHeight="1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  <c r="AB929" s="59"/>
      <c r="AC929" s="59"/>
      <c r="AD929" s="59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</row>
    <row r="930" ht="12.75" customHeight="1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  <c r="AB930" s="59"/>
      <c r="AC930" s="59"/>
      <c r="AD930" s="59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</row>
    <row r="931" ht="12.75" customHeight="1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  <c r="AB931" s="59"/>
      <c r="AC931" s="59"/>
      <c r="AD931" s="59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</row>
    <row r="932" ht="12.75" customHeight="1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  <c r="AB932" s="59"/>
      <c r="AC932" s="59"/>
      <c r="AD932" s="59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</row>
    <row r="933" ht="12.75" customHeight="1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  <c r="AB933" s="59"/>
      <c r="AC933" s="59"/>
      <c r="AD933" s="59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</row>
    <row r="934" ht="12.75" customHeight="1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  <c r="AB934" s="59"/>
      <c r="AC934" s="59"/>
      <c r="AD934" s="59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</row>
    <row r="935" ht="12.75" customHeight="1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  <c r="AB935" s="59"/>
      <c r="AC935" s="59"/>
      <c r="AD935" s="59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</row>
    <row r="936" ht="12.75" customHeight="1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  <c r="AB936" s="59"/>
      <c r="AC936" s="59"/>
      <c r="AD936" s="59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</row>
    <row r="937" ht="12.75" customHeight="1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  <c r="AB937" s="59"/>
      <c r="AC937" s="59"/>
      <c r="AD937" s="59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</row>
    <row r="938" ht="12.75" customHeight="1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  <c r="AB938" s="59"/>
      <c r="AC938" s="59"/>
      <c r="AD938" s="59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</row>
    <row r="939" ht="12.75" customHeight="1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  <c r="AB939" s="59"/>
      <c r="AC939" s="59"/>
      <c r="AD939" s="59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</row>
    <row r="940" ht="12.75" customHeight="1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  <c r="AB940" s="59"/>
      <c r="AC940" s="59"/>
      <c r="AD940" s="59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</row>
    <row r="941" ht="12.75" customHeight="1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  <c r="AB941" s="59"/>
      <c r="AC941" s="59"/>
      <c r="AD941" s="59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</row>
    <row r="942" ht="12.75" customHeight="1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  <c r="AB942" s="59"/>
      <c r="AC942" s="59"/>
      <c r="AD942" s="59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</row>
    <row r="943" ht="12.75" customHeight="1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  <c r="AB943" s="59"/>
      <c r="AC943" s="59"/>
      <c r="AD943" s="59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</row>
    <row r="944" ht="12.75" customHeight="1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  <c r="AB944" s="59"/>
      <c r="AC944" s="59"/>
      <c r="AD944" s="59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</row>
    <row r="945" ht="12.75" customHeight="1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  <c r="AB945" s="59"/>
      <c r="AC945" s="59"/>
      <c r="AD945" s="59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</row>
    <row r="946" ht="12.75" customHeight="1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  <c r="AB946" s="59"/>
      <c r="AC946" s="59"/>
      <c r="AD946" s="59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</row>
    <row r="947" ht="12.75" customHeight="1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  <c r="AB947" s="59"/>
      <c r="AC947" s="59"/>
      <c r="AD947" s="59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</row>
    <row r="948" ht="12.75" customHeight="1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  <c r="AB948" s="59"/>
      <c r="AC948" s="59"/>
      <c r="AD948" s="59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</row>
    <row r="949" ht="12.75" customHeight="1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  <c r="AB949" s="59"/>
      <c r="AC949" s="59"/>
      <c r="AD949" s="59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</row>
    <row r="950" ht="12.75" customHeight="1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  <c r="AB950" s="59"/>
      <c r="AC950" s="59"/>
      <c r="AD950" s="59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</row>
    <row r="951" ht="12.75" customHeight="1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  <c r="AB951" s="59"/>
      <c r="AC951" s="59"/>
      <c r="AD951" s="59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</row>
    <row r="952" ht="12.75" customHeight="1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  <c r="AB952" s="59"/>
      <c r="AC952" s="59"/>
      <c r="AD952" s="59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</row>
    <row r="953" ht="12.75" customHeight="1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  <c r="AB953" s="59"/>
      <c r="AC953" s="59"/>
      <c r="AD953" s="59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</row>
    <row r="954" ht="12.75" customHeight="1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  <c r="AB954" s="59"/>
      <c r="AC954" s="59"/>
      <c r="AD954" s="59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</row>
    <row r="955" ht="12.75" customHeight="1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  <c r="AB955" s="59"/>
      <c r="AC955" s="59"/>
      <c r="AD955" s="59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</row>
    <row r="956" ht="12.75" customHeight="1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  <c r="AB956" s="59"/>
      <c r="AC956" s="59"/>
      <c r="AD956" s="59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</row>
    <row r="957" ht="12.75" customHeight="1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  <c r="AB957" s="59"/>
      <c r="AC957" s="59"/>
      <c r="AD957" s="59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</row>
    <row r="958" ht="12.75" customHeight="1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  <c r="AB958" s="59"/>
      <c r="AC958" s="59"/>
      <c r="AD958" s="59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</row>
    <row r="959" ht="12.75" customHeight="1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  <c r="AB959" s="59"/>
      <c r="AC959" s="59"/>
      <c r="AD959" s="59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</row>
    <row r="960" ht="12.75" customHeight="1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  <c r="AB960" s="59"/>
      <c r="AC960" s="59"/>
      <c r="AD960" s="59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</row>
    <row r="961" ht="12.75" customHeight="1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  <c r="AB961" s="59"/>
      <c r="AC961" s="59"/>
      <c r="AD961" s="59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</row>
    <row r="962" ht="12.75" customHeight="1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  <c r="AB962" s="59"/>
      <c r="AC962" s="59"/>
      <c r="AD962" s="59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</row>
    <row r="963" ht="12.75" customHeight="1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  <c r="AB963" s="59"/>
      <c r="AC963" s="59"/>
      <c r="AD963" s="59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</row>
    <row r="964" ht="12.75" customHeight="1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  <c r="AB964" s="59"/>
      <c r="AC964" s="59"/>
      <c r="AD964" s="59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</row>
    <row r="965" ht="12.75" customHeight="1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  <c r="AB965" s="59"/>
      <c r="AC965" s="59"/>
      <c r="AD965" s="59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</row>
    <row r="966" ht="12.75" customHeight="1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  <c r="AB966" s="59"/>
      <c r="AC966" s="59"/>
      <c r="AD966" s="59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</row>
    <row r="967" ht="12.75" customHeight="1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  <c r="AB967" s="59"/>
      <c r="AC967" s="59"/>
      <c r="AD967" s="59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</row>
    <row r="968" ht="12.75" customHeight="1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  <c r="AB968" s="59"/>
      <c r="AC968" s="59"/>
      <c r="AD968" s="59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</row>
    <row r="969" ht="12.75" customHeight="1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  <c r="AB969" s="59"/>
      <c r="AC969" s="59"/>
      <c r="AD969" s="59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</row>
    <row r="970" ht="12.75" customHeight="1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  <c r="AB970" s="59"/>
      <c r="AC970" s="59"/>
      <c r="AD970" s="59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</row>
    <row r="971" ht="12.75" customHeight="1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  <c r="AB971" s="59"/>
      <c r="AC971" s="59"/>
      <c r="AD971" s="59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</row>
    <row r="972" ht="12.75" customHeight="1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  <c r="AB972" s="59"/>
      <c r="AC972" s="59"/>
      <c r="AD972" s="59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</row>
    <row r="973" ht="12.75" customHeight="1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  <c r="AB973" s="59"/>
      <c r="AC973" s="59"/>
      <c r="AD973" s="59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</row>
    <row r="974" ht="12.75" customHeight="1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  <c r="AB974" s="59"/>
      <c r="AC974" s="59"/>
      <c r="AD974" s="59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</row>
    <row r="975" ht="12.75" customHeight="1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  <c r="AB975" s="59"/>
      <c r="AC975" s="59"/>
      <c r="AD975" s="59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</row>
    <row r="976" ht="12.75" customHeight="1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  <c r="AB976" s="59"/>
      <c r="AC976" s="59"/>
      <c r="AD976" s="59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</row>
    <row r="977" ht="12.75" customHeight="1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  <c r="AB977" s="59"/>
      <c r="AC977" s="59"/>
      <c r="AD977" s="59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</row>
    <row r="978" ht="12.75" customHeight="1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  <c r="AB978" s="59"/>
      <c r="AC978" s="59"/>
      <c r="AD978" s="59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</row>
    <row r="979" ht="12.75" customHeight="1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  <c r="AB979" s="59"/>
      <c r="AC979" s="59"/>
      <c r="AD979" s="59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</row>
    <row r="980" ht="12.75" customHeight="1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  <c r="AB980" s="59"/>
      <c r="AC980" s="59"/>
      <c r="AD980" s="59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</row>
    <row r="981" ht="12.75" customHeight="1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  <c r="AB981" s="59"/>
      <c r="AC981" s="59"/>
      <c r="AD981" s="59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</row>
    <row r="982" ht="12.75" customHeight="1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  <c r="AB982" s="59"/>
      <c r="AC982" s="59"/>
      <c r="AD982" s="59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</row>
    <row r="983" ht="12.75" customHeight="1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  <c r="AB983" s="59"/>
      <c r="AC983" s="59"/>
      <c r="AD983" s="59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</row>
    <row r="984" ht="12.75" customHeight="1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  <c r="AB984" s="59"/>
      <c r="AC984" s="59"/>
      <c r="AD984" s="59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</row>
    <row r="985" ht="12.75" customHeight="1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  <c r="AB985" s="59"/>
      <c r="AC985" s="59"/>
      <c r="AD985" s="59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</row>
    <row r="986" ht="12.75" customHeight="1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  <c r="AB986" s="59"/>
      <c r="AC986" s="59"/>
      <c r="AD986" s="59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</row>
    <row r="987" ht="12.75" customHeight="1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  <c r="AB987" s="59"/>
      <c r="AC987" s="59"/>
      <c r="AD987" s="59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</row>
    <row r="988" ht="12.75" customHeight="1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  <c r="AB988" s="59"/>
      <c r="AC988" s="59"/>
      <c r="AD988" s="59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</row>
    <row r="989" ht="12.75" customHeight="1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  <c r="AB989" s="59"/>
      <c r="AC989" s="59"/>
      <c r="AD989" s="59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</row>
    <row r="990" ht="12.75" customHeight="1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  <c r="AB990" s="59"/>
      <c r="AC990" s="59"/>
      <c r="AD990" s="59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</row>
    <row r="991" ht="12.75" customHeight="1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  <c r="AB991" s="59"/>
      <c r="AC991" s="59"/>
      <c r="AD991" s="59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</row>
    <row r="992" ht="12.75" customHeight="1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  <c r="AB992" s="59"/>
      <c r="AC992" s="59"/>
      <c r="AD992" s="59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</row>
    <row r="993" ht="12.75" customHeight="1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  <c r="AB993" s="59"/>
      <c r="AC993" s="59"/>
      <c r="AD993" s="59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</row>
    <row r="994" ht="12.75" customHeight="1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  <c r="AB994" s="59"/>
      <c r="AC994" s="59"/>
      <c r="AD994" s="59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</row>
    <row r="995" ht="12.75" customHeight="1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  <c r="AB995" s="59"/>
      <c r="AC995" s="59"/>
      <c r="AD995" s="59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</row>
    <row r="996" ht="12.75" customHeight="1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  <c r="AB996" s="59"/>
      <c r="AC996" s="59"/>
      <c r="AD996" s="59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</row>
    <row r="997" ht="12.75" customHeight="1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  <c r="AB997" s="59"/>
      <c r="AC997" s="59"/>
      <c r="AD997" s="59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</row>
    <row r="998" ht="12.75" customHeight="1">
      <c r="A998" s="59"/>
      <c r="B998" s="59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  <c r="AA998" s="59"/>
      <c r="AB998" s="59"/>
      <c r="AC998" s="59"/>
      <c r="AD998" s="59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</row>
    <row r="999" ht="12.75" customHeight="1">
      <c r="A999" s="59"/>
      <c r="B999" s="59"/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59"/>
      <c r="T999" s="59"/>
      <c r="U999" s="59"/>
      <c r="V999" s="59"/>
      <c r="W999" s="59"/>
      <c r="X999" s="59"/>
      <c r="Y999" s="59"/>
      <c r="Z999" s="59"/>
      <c r="AA999" s="59"/>
      <c r="AB999" s="59"/>
      <c r="AC999" s="59"/>
      <c r="AD999" s="59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</row>
    <row r="1000" ht="12.75" customHeight="1">
      <c r="A1000" s="59"/>
      <c r="B1000" s="59"/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59"/>
      <c r="T1000" s="59"/>
      <c r="U1000" s="59"/>
      <c r="V1000" s="59"/>
      <c r="W1000" s="59"/>
      <c r="X1000" s="59"/>
      <c r="Y1000" s="59"/>
      <c r="Z1000" s="59"/>
      <c r="AA1000" s="59"/>
      <c r="AB1000" s="59"/>
      <c r="AC1000" s="59"/>
      <c r="AD1000" s="59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</row>
    <row r="1001" ht="12.75" customHeight="1">
      <c r="A1001" s="59"/>
      <c r="B1001" s="59"/>
      <c r="C1001" s="59"/>
      <c r="D1001" s="59"/>
      <c r="E1001" s="59"/>
      <c r="F1001" s="59"/>
      <c r="G1001" s="59"/>
      <c r="H1001" s="59"/>
      <c r="I1001" s="59"/>
      <c r="J1001" s="59"/>
      <c r="K1001" s="59"/>
      <c r="L1001" s="59"/>
      <c r="M1001" s="59"/>
      <c r="N1001" s="59"/>
      <c r="O1001" s="59"/>
      <c r="P1001" s="59"/>
      <c r="Q1001" s="59"/>
      <c r="R1001" s="59"/>
      <c r="S1001" s="59"/>
      <c r="T1001" s="59"/>
      <c r="U1001" s="59"/>
      <c r="V1001" s="59"/>
      <c r="W1001" s="59"/>
      <c r="X1001" s="59"/>
      <c r="Y1001" s="59"/>
      <c r="Z1001" s="59"/>
      <c r="AA1001" s="59"/>
      <c r="AB1001" s="59"/>
      <c r="AC1001" s="59"/>
      <c r="AD1001" s="59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</row>
    <row r="1002" ht="12.75" customHeight="1">
      <c r="A1002" s="59"/>
      <c r="B1002" s="59"/>
      <c r="C1002" s="59"/>
      <c r="D1002" s="59"/>
      <c r="E1002" s="59"/>
      <c r="F1002" s="59"/>
      <c r="G1002" s="59"/>
      <c r="H1002" s="59"/>
      <c r="I1002" s="59"/>
      <c r="J1002" s="59"/>
      <c r="K1002" s="59"/>
      <c r="L1002" s="59"/>
      <c r="M1002" s="59"/>
      <c r="N1002" s="59"/>
      <c r="O1002" s="59"/>
      <c r="P1002" s="59"/>
      <c r="Q1002" s="59"/>
      <c r="R1002" s="59"/>
      <c r="S1002" s="59"/>
      <c r="T1002" s="59"/>
      <c r="U1002" s="59"/>
      <c r="V1002" s="59"/>
      <c r="W1002" s="59"/>
      <c r="X1002" s="59"/>
      <c r="Y1002" s="59"/>
      <c r="Z1002" s="59"/>
      <c r="AA1002" s="59"/>
      <c r="AB1002" s="59"/>
      <c r="AC1002" s="59"/>
      <c r="AD1002" s="59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</row>
    <row r="1003" ht="12.75" customHeight="1">
      <c r="A1003" s="59"/>
      <c r="B1003" s="59"/>
      <c r="C1003" s="59"/>
      <c r="D1003" s="59"/>
      <c r="E1003" s="59"/>
      <c r="F1003" s="59"/>
      <c r="G1003" s="59"/>
      <c r="H1003" s="59"/>
      <c r="I1003" s="59"/>
      <c r="J1003" s="59"/>
      <c r="K1003" s="59"/>
      <c r="L1003" s="59"/>
      <c r="M1003" s="59"/>
      <c r="N1003" s="59"/>
      <c r="O1003" s="59"/>
      <c r="P1003" s="59"/>
      <c r="Q1003" s="59"/>
      <c r="R1003" s="59"/>
      <c r="S1003" s="59"/>
      <c r="T1003" s="59"/>
      <c r="U1003" s="59"/>
      <c r="V1003" s="59"/>
      <c r="W1003" s="59"/>
      <c r="X1003" s="59"/>
      <c r="Y1003" s="59"/>
      <c r="Z1003" s="59"/>
      <c r="AA1003" s="59"/>
      <c r="AB1003" s="59"/>
      <c r="AC1003" s="59"/>
      <c r="AD1003" s="59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</row>
  </sheetData>
  <mergeCells count="13">
    <mergeCell ref="H2:L2"/>
    <mergeCell ref="M2:Q2"/>
    <mergeCell ref="R2:V2"/>
    <mergeCell ref="W2:AD2"/>
    <mergeCell ref="A10:C10"/>
    <mergeCell ref="A21:D21"/>
    <mergeCell ref="A1:F1"/>
    <mergeCell ref="A2:A3"/>
    <mergeCell ref="B2:B3"/>
    <mergeCell ref="C2:C3"/>
    <mergeCell ref="D2:D3"/>
    <mergeCell ref="E2:E3"/>
    <mergeCell ref="F2:F3"/>
  </mergeCells>
  <conditionalFormatting sqref="D5">
    <cfRule type="cellIs" dxfId="0" priority="1" operator="lessThan">
      <formula>$X$4</formula>
    </cfRule>
  </conditionalFormatting>
  <conditionalFormatting sqref="D5">
    <cfRule type="cellIs" dxfId="0" priority="2" operator="greaterThan">
      <formula>$W$4</formula>
    </cfRule>
  </conditionalFormatting>
  <conditionalFormatting sqref="D4:E4">
    <cfRule type="cellIs" dxfId="0" priority="3" operator="lessThan">
      <formula>$X$4</formula>
    </cfRule>
  </conditionalFormatting>
  <conditionalFormatting sqref="D4:E4">
    <cfRule type="cellIs" dxfId="0" priority="4" operator="greaterThan">
      <formula>$W$4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2025-01-03T21:22:10Z</dcterms:created>
  <dc:creator>JORGE ALEXANDER ORJUELA</dc:creator>
</cp:coreProperties>
</file>