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dasanchezb\Downloads\"/>
    </mc:Choice>
  </mc:AlternateContent>
  <xr:revisionPtr revIDLastSave="0" documentId="8_{4069FBCC-8EE2-4B29-BB25-D1B23FA44D8C}" xr6:coauthVersionLast="47" xr6:coauthVersionMax="47" xr10:uidLastSave="{00000000-0000-0000-0000-000000000000}"/>
  <bookViews>
    <workbookView xWindow="-120" yWindow="-120" windowWidth="29040" windowHeight="15840" xr2:uid="{D800C6A9-E5A1-4164-B31D-ED18C8F07278}"/>
  </bookViews>
  <sheets>
    <sheet name="PTO MEN" sheetId="1" r:id="rId1"/>
  </sheets>
  <externalReferences>
    <externalReference r:id="rId2"/>
  </externalReferences>
  <definedNames>
    <definedName name="_xlnm.Print_Area" localSheetId="0">'PTO MEN'!$A$1:$I$71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8" i="1" l="1"/>
  <c r="B67" i="1"/>
  <c r="H56" i="1"/>
  <c r="G56" i="1"/>
  <c r="H55" i="1"/>
  <c r="G55" i="1"/>
  <c r="H54" i="1"/>
  <c r="G54" i="1"/>
  <c r="H53" i="1"/>
  <c r="G53" i="1"/>
  <c r="H52" i="1"/>
  <c r="G52" i="1"/>
  <c r="H51" i="1"/>
  <c r="G51" i="1"/>
  <c r="H50" i="1"/>
  <c r="G50" i="1"/>
  <c r="H49" i="1"/>
  <c r="G49" i="1"/>
  <c r="H48" i="1"/>
  <c r="G48" i="1"/>
  <c r="H47" i="1"/>
  <c r="H57" i="1" s="1"/>
  <c r="G47" i="1"/>
  <c r="G43" i="1"/>
  <c r="D43" i="1"/>
  <c r="H43" i="1" s="1"/>
  <c r="G42" i="1"/>
  <c r="D42" i="1"/>
  <c r="H42" i="1" s="1"/>
  <c r="G41" i="1"/>
  <c r="D41" i="1"/>
  <c r="H41" i="1" s="1"/>
  <c r="H44" i="1" s="1"/>
  <c r="G37" i="1"/>
  <c r="H37" i="1" s="1"/>
  <c r="G36" i="1"/>
  <c r="H36" i="1" s="1"/>
  <c r="H38" i="1" s="1"/>
  <c r="H32" i="1"/>
  <c r="G31" i="1"/>
  <c r="H31" i="1" s="1"/>
  <c r="G30" i="1"/>
  <c r="H30" i="1" s="1"/>
  <c r="G29" i="1"/>
  <c r="H29" i="1" s="1"/>
  <c r="G28" i="1"/>
  <c r="H28" i="1" s="1"/>
  <c r="G27" i="1"/>
  <c r="H27" i="1" s="1"/>
  <c r="H26" i="1"/>
  <c r="H25" i="1"/>
  <c r="G25" i="1"/>
  <c r="H24" i="1"/>
  <c r="G24" i="1"/>
  <c r="H23" i="1"/>
  <c r="G23" i="1"/>
  <c r="H22" i="1"/>
  <c r="G22" i="1"/>
  <c r="H21" i="1"/>
  <c r="G21" i="1"/>
  <c r="H20" i="1"/>
  <c r="G20" i="1"/>
  <c r="H19" i="1"/>
  <c r="G19" i="1"/>
  <c r="H18" i="1"/>
  <c r="H33" i="1" s="1"/>
  <c r="G18" i="1"/>
  <c r="G14" i="1"/>
  <c r="H14" i="1" s="1"/>
  <c r="F14" i="1"/>
  <c r="D14" i="1"/>
  <c r="G13" i="1"/>
  <c r="H13" i="1" s="1"/>
  <c r="F13" i="1"/>
  <c r="D13" i="1"/>
  <c r="G12" i="1"/>
  <c r="H12" i="1" s="1"/>
  <c r="F12" i="1"/>
  <c r="D12" i="1"/>
  <c r="G11" i="1"/>
  <c r="H11" i="1" s="1"/>
  <c r="F11" i="1"/>
  <c r="D11" i="1"/>
  <c r="G10" i="1"/>
  <c r="H10" i="1" s="1"/>
  <c r="F10" i="1"/>
  <c r="D10" i="1"/>
  <c r="G9" i="1"/>
  <c r="H9" i="1" s="1"/>
  <c r="F9" i="1"/>
  <c r="D9" i="1"/>
  <c r="G8" i="1"/>
  <c r="H8" i="1" s="1"/>
  <c r="F8" i="1"/>
  <c r="D8" i="1"/>
  <c r="G7" i="1"/>
  <c r="H7" i="1" s="1"/>
  <c r="F7" i="1"/>
  <c r="D7" i="1"/>
  <c r="G6" i="1"/>
  <c r="H6" i="1" s="1"/>
  <c r="F6" i="1"/>
  <c r="D6" i="1"/>
  <c r="H15" i="1" l="1"/>
  <c r="H58" i="1" s="1"/>
  <c r="H60" i="1" l="1"/>
  <c r="H61" i="1" s="1"/>
  <c r="H6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tc={9F8F128C-D608-4822-8C21-D6AE19AA3574}</author>
    <author>tc={670D74DB-F53C-44DA-895F-F1FB4F57DDE0}</author>
    <author>tc={D9FCD848-537E-4CB7-8DC4-4E30524A4A0D}</author>
    <author>tc={99926172-65C3-44EE-A746-27A5A284F8CD}</author>
    <author>tc={7B5253BF-753C-4E1C-82A2-367677744BC2}</author>
    <author>tc={253A90EE-03A0-4D45-B727-F73819BB37C9}</author>
    <author>tc={D032917E-2297-472E-A321-40FAB9417FC3}</author>
  </authors>
  <commentList>
    <comment ref="A16" authorId="0" shapeId="0" xr:uid="{9F8F128C-D608-4822-8C21-D6AE19AA3574}">
      <text>
        <t>[Comentario encadenado]
Su versión de Excel le permite leer este comentario encadenado; sin embargo, las ediciones que se apliquen se quitarán si el archivo se abre en una versión más reciente de Excel. Más información: https://go.microsoft.com/fwlink/?linkid=870924
Comentario:
    Comprende los costos asociados al proyecto, estos pueden estar divididos en los rubros que sean necesarios.</t>
      </text>
    </comment>
    <comment ref="C17" authorId="1" shapeId="0" xr:uid="{670D74DB-F53C-44DA-895F-F1FB4F57DDE0}">
      <text>
        <t>[Comentario encadenado]
Su versión de Excel le permite leer este comentario encadenado; sin embargo, las ediciones que se apliquen se quitarán si el archivo se abre en una versión más reciente de Excel. Más información: https://go.microsoft.com/fwlink/?linkid=870924
Comentario:
    Describa brevemente el detalle asociado al rubro.</t>
      </text>
    </comment>
    <comment ref="A34" authorId="2" shapeId="0" xr:uid="{D9FCD848-537E-4CB7-8DC4-4E30524A4A0D}">
      <text>
        <t>[Comentario encadenado]
Su versión de Excel le permite leer este comentario encadenado; sin embargo, las ediciones que se apliquen se quitarán si el archivo se abre en una versión más reciente de Excel. Más información: https://go.microsoft.com/fwlink/?linkid=870924
Comentario:
    Comprende los costos asociados al proyecto, estos pueden estar divididos en los rubros que sean necesarios.</t>
      </text>
    </comment>
    <comment ref="C35" authorId="3" shapeId="0" xr:uid="{99926172-65C3-44EE-A746-27A5A284F8CD}">
      <text>
        <t>[Comentario encadenado]
Su versión de Excel le permite leer este comentario encadenado; sin embargo, las ediciones que se apliquen se quitarán si el archivo se abre en una versión más reciente de Excel. Más información: https://go.microsoft.com/fwlink/?linkid=870924
Comentario:
    Describa brevemente el detalle asociado al rubro.</t>
      </text>
    </comment>
    <comment ref="A45" authorId="4" shapeId="0" xr:uid="{7B5253BF-753C-4E1C-82A2-367677744BC2}">
      <text>
        <t>[Comentario encadenado]
Su versión de Excel le permite leer este comentario encadenado; sin embargo, las ediciones que se apliquen se quitarán si el archivo se abre en una versión más reciente de Excel. Más información: https://go.microsoft.com/fwlink/?linkid=870924
Comentario:
    Comprende los costos asociados al proyecto, estos pueden estar divididos en los rubros que sean necesarios.</t>
      </text>
    </comment>
    <comment ref="C46" authorId="5" shapeId="0" xr:uid="{253A90EE-03A0-4D45-B727-F73819BB37C9}">
      <text>
        <t>[Comentario encadenado]
Su versión de Excel le permite leer este comentario encadenado; sin embargo, las ediciones que se apliquen se quitarán si el archivo se abre en una versión más reciente de Excel. Más información: https://go.microsoft.com/fwlink/?linkid=870924
Comentario:
    Describa brevemente el detalle asociado al rubro.</t>
      </text>
    </comment>
    <comment ref="G60" authorId="6" shapeId="0" xr:uid="{D032917E-2297-472E-A321-40FAB9417FC3}">
      <text>
        <t>[Comentario encadenado]
Su versión de Excel le permite leer este comentario encadenado; sin embargo, las ediciones que se apliquen se quitarán si el archivo se abre en una versión más reciente de Excel. Más información: https://go.microsoft.com/fwlink/?linkid=870924
Comentario:
    El tope máximo es el 10%</t>
      </text>
    </comment>
  </commentList>
</comments>
</file>

<file path=xl/sharedStrings.xml><?xml version="1.0" encoding="utf-8"?>
<sst xmlns="http://schemas.openxmlformats.org/spreadsheetml/2006/main" count="119" uniqueCount="108">
  <si>
    <t>OBJETO</t>
  </si>
  <si>
    <t xml:space="preserve">Fortalecimiento de los Procesos Educativos Territoriales (PEC) y de la Formación de Dinamizadores Educativos para el Mandato de Vida y Educación Propia, orientados a la consolidación del Sistema Educativo Indígena Propio (SEIP – CRIHU), en el contexto de los planes de vida en garantía del derecho a la educación propia de los pueblos originarios integrantes del Consejo Regional Indígena del Huila (CRIHU). </t>
  </si>
  <si>
    <t>ITEM</t>
  </si>
  <si>
    <t>RUBRO</t>
  </si>
  <si>
    <t>DESCRIPCIÓN</t>
  </si>
  <si>
    <t>CANT.</t>
  </si>
  <si>
    <t>% DE DEDICACIÓN</t>
  </si>
  <si>
    <t>MESES</t>
  </si>
  <si>
    <t>VALOR MENSUAL Y/O  UNITARIO</t>
  </si>
  <si>
    <t>APORTES MEN</t>
  </si>
  <si>
    <t>TALENTO HUMANO REQUERIDO</t>
  </si>
  <si>
    <t>Coordinación del Tejido Estratégico Fortalecmiento PEC</t>
  </si>
  <si>
    <t>Indígena perteneciente a los pueblos indígenas del CRIHU, con experiencia mínima de 3 años en liderazgo y orientación de procesos político-organizativos, educativos y culturales del nivel territorial y haber ocupado cargos de autoridad tradicional en el territorio de origen. Responsable de dinamizar la coordinación, planeación, orientación, implementación de la propuesta MEN en el marco del desarrollo de la política educativa CRIHU.</t>
  </si>
  <si>
    <t>Asesoría pedagógica regional</t>
  </si>
  <si>
    <t>Profesional universitario o en formación, preferibelmental experiencia mínima de 5 años como inamizador pedagógico y/o acompañamiento a procesos educativos y culturales de los pueblos indígenas; Apoyar la orientación de la política pedagógica propia territorial del CRIHU, articulando y apoyando la dinamización de las actividades contempladas en la propuesta.</t>
  </si>
  <si>
    <t>Auxiliar administrativo</t>
  </si>
  <si>
    <t>Indígena con estudios técnicos o universitarios con experiencia en procesos educativos para la sistematización y gestión documental.</t>
  </si>
  <si>
    <t>Apoyos  pedagógicos territoriales</t>
  </si>
  <si>
    <t>Preferiblemente indígena perteneciente a los pueblos indígenas del CRIHU, con experiencia mínima de 2 años como dinamizador pedagógico, liderazgo, orientación en procesos político-organizativos, educativos y culturales del nivel territorial.</t>
  </si>
  <si>
    <t>Profesional contable/Economista</t>
  </si>
  <si>
    <t>Profesional de n.b.c. adminstrativas y contable, ciencias polìticas o econòmicas, con experiencia en procesos de costeos, preferiblemente en el marco de formulaciòn de polìticas pùblicas para y con pueblos originarios.</t>
  </si>
  <si>
    <t>Coordinador político del tejido de valoración y seguimiento del SEIP</t>
  </si>
  <si>
    <t>Indígena perteneciente a uno de los 7 pueblos indígenas adscritos al CRIHU, con experiencia en procesos políticos, educativos y culturales en los territorios, con conocimiento de los procesos educativos propiso de los pueblos originarios del CRIHU</t>
  </si>
  <si>
    <t>Sabedor espiritual</t>
  </si>
  <si>
    <t>Mayor(a)/sabedor(a) de uno de los pueblos originarios del CRIHU para la orientaciòn y acompañamiento espiritual a los procesos que se adelante desde el Consejerìa de Educcaiòn y Cultura CRIHU, en el ejercicio polìtico, pedagògico y administrativo, de gobierno propio</t>
  </si>
  <si>
    <t>Apoyo Técnico Tejido Dinamizador SEIP</t>
  </si>
  <si>
    <t>Profesional o en formaciòn, con experiencia mìnimo dos años en procesos de educaciòn propia, que brindará apoyo tècnico continuo al Tejido Dinamizador SEIP CRIHU para la realización de las actividades previstas en el plan de trabajo del tejido de valoraciòn y seguimiento del SEIP CRIHU.</t>
  </si>
  <si>
    <t>Apoyo Jurídico Tejido Dinamizador SEIP</t>
  </si>
  <si>
    <t>Profesional, con experiencia mìnimo dos años en procesos de educaciòn propia, que brindará apoyo jurìridico continuo al Tejido Dinamizador SEIP CRIHU para la realización de las actividades previstas en el plan de trabajo del tejido de valoraciòn y seguimiento del SEIP CRIHU.</t>
  </si>
  <si>
    <t>SUBTOTAL 1</t>
  </si>
  <si>
    <t xml:space="preserve">OTROS COSTOS ASOCIADOS A LA OPERACIÓN </t>
  </si>
  <si>
    <t>NOMBRE</t>
  </si>
  <si>
    <t>Tulpas pedagogicas por territorio - Oriientación cultural-espiritual de la valoración y resignificación de los tejidos de saberes y conocimientos (Currìculos propios)</t>
  </si>
  <si>
    <t>Se realizaran 23 tulpas pedagògicas de un (1) día, por cada territorio, el número de asistentes será proporcional a la población de cada comunidad. Se garantizará desayuno, almuerzo y cena.</t>
  </si>
  <si>
    <t>Mingas Pedagógicas Territoriales por IE - valoración y orientacipin de los tejidos de saberes y conocimientos (Currìculos propios)</t>
  </si>
  <si>
    <t>23 Mingas Educativas Territoriales de un (1) día, en cada uno de los terriorios de las IEI, el nùmero de asistentes serà proporcional a la poblacion estudiantol de cada comunidad. Se garantizarà desayuno, almuerzo y cena.</t>
  </si>
  <si>
    <t>Tulpas territoriales para avanzar en la estructuración y costeo del SEIP</t>
  </si>
  <si>
    <t>23 Tulpas territorial de un (1) día, por cada territorio, el número de asistentes será proporcional a la población de cada comunidad. Se garantizará desayuno, almuerzo y cena.</t>
  </si>
  <si>
    <t>Asamblea territorial IEI Yu´ Luuçx Pishau</t>
  </si>
  <si>
    <t>Asamblea territorial IEI Yu´ Luuçx Pishau (Alimentación y Transporte para 170 personas) dos  (2) días, en el territorio de Juan Tama (la Plata)</t>
  </si>
  <si>
    <t>Asamblea territorial IEI Kue Dsi´j</t>
  </si>
  <si>
    <t>Asamblea territorial IEI Kue Dsi´j (Alimentación y Transporte para 150 personas) dos  (2) días, en el territorio de Huila Río Negro (Iquira)</t>
  </si>
  <si>
    <t>Asamblea territorial IEI Namui Nu Mai</t>
  </si>
  <si>
    <t>Asamblea territorial IEI Namui Nu Mai (Alimentación y Transporte para 70 personas) dos  (2) días, en el territorio de Nuevo Amanecer (La Argentina)</t>
  </si>
  <si>
    <t>Asamblea territorial IEI María Mandiguagua</t>
  </si>
  <si>
    <t>Asamblea territorial IEI María Mandiguagua (Alimentación y Transporte para 70 personas) dos  (2) días, en el territorio de Llanobuco - Bukj Ukue (Nàtaga)</t>
  </si>
  <si>
    <t>Asamblea territorial IEI Yachay Wasi Runa Yanakuna</t>
  </si>
  <si>
    <t>Asamblea territorial IEI Yachay Wasi (Alimentación y Transporte para 70 personas) dos  (2) días, en el territorio de Wakakallu (San Agustín)</t>
  </si>
  <si>
    <t>Asamblea territorial IEI Pachakuti</t>
  </si>
  <si>
    <t>Asamblea territorial IEI Pachakuti (Alimentación y Transporte para 70 personas) dos  (2) días, en el territorio de Rumiyako (Pitalito)</t>
  </si>
  <si>
    <t>2.10</t>
  </si>
  <si>
    <t>Minga Educativa del pueblo Nasa</t>
  </si>
  <si>
    <t>Minga del pueblo Nasa (alimentación y transporte 240 personas), de dos (2) días, en el Territorio Huila (Ìquira)</t>
  </si>
  <si>
    <t>Minga Educativa del pueblo Misak</t>
  </si>
  <si>
    <t>Minga del pueblo Misak (alimentación y transporte 70 personas), de dos (2) días, en el Territorio la Reforma (La Plata)</t>
  </si>
  <si>
    <t>Minga Eduactiva del pueblo Yanakuna</t>
  </si>
  <si>
    <t>Minga del pueblo Yanakuna (alimentación y transporte 120 personas), de dos (2) días, en el Territorio Intillagta (Pitalito)</t>
  </si>
  <si>
    <t>Asamblea Educativa Regional CRIHU</t>
  </si>
  <si>
    <t>Minga Regional de los pueblos indígenas (alimentación y transporte 400 personas) durante tres (3) días</t>
  </si>
  <si>
    <t>Consejos Educativos Regional Ampliados</t>
  </si>
  <si>
    <t>Consejos Educativos Ampliados, de dos (2) dìas, incluye la alimentación, hospedaje y transporte 30 personas</t>
  </si>
  <si>
    <t>Mingas/asambleas Territoriales para la construcción de los procesos educativos comunitarios: Fundamentaciòn de los procesos pedagògicos propios, Ciclos Educativos y socialización de los avances construidos en los PEC, en las 3 vigencias.</t>
  </si>
  <si>
    <t>Tres (3) Asambleas educativas en los territorios de los pueblos Tama, Embera Chamì, y las comunidades Nasa ( Lamus Cxhab Luuçx, Lame Pàez, San Miguel y A´Luucx), garantizando la alimentaaciòn y el transporte en algunos casos.</t>
  </si>
  <si>
    <t>SUBTOTAL 2</t>
  </si>
  <si>
    <t>FORMACIÓN DE DINAMIZADORES EDUCATIVOS CRIHU</t>
  </si>
  <si>
    <t>Nombre</t>
  </si>
  <si>
    <t>Mingas Territoriales de Formación con dinamizadores educativosn por I.E.I</t>
  </si>
  <si>
    <t>Vivencia de dos (2) espacios de formaciòn territorial, de dos (2 )días cada uno, con los dinamizadores educativos cada IEI. Se garantizarà alimentaciòn y un dinamizador formador por cada espacio de formaciòn.</t>
  </si>
  <si>
    <t>Minga Educativa de los Pueblos Originarios CRIHU</t>
  </si>
  <si>
    <t>Una Minga Educativa Regional, con alcance formativa, la participaciòn de 250 personas, por dos (2) dìas, garantizando, alimentaciòn, panelistas/formadores y la logìstica.</t>
  </si>
  <si>
    <t>SEMILLAS DE VIDA</t>
  </si>
  <si>
    <t>4.1</t>
  </si>
  <si>
    <t>Coordinador politico</t>
  </si>
  <si>
    <t xml:space="preserve">Indígena perteneciente a uno de los 7 pueblos indígenas adscritos al CRIHU. 
Con dos años de experiencia en procesos político organizativos y pedagógicos/educativos, y culturales con las Semillas de vida y familias. 
Con conocimientos de las dinámicas sociales y culturales que inciden en la vida de las semillas de vida de los diferentes pueblos.
</t>
  </si>
  <si>
    <t>Asesor pedagogico</t>
  </si>
  <si>
    <t xml:space="preserve">Indígena perteneciente a alguno de los pueblos originarios del CRIHU,
Profesional en pedagogía o afines a la educación, con cinco años de experiencia en procesos políticos, culturales, pedagógicos y administrativos, con las Semillas de vida o primera infancia en comunidades indígenas.
</t>
  </si>
  <si>
    <t>Administrativo</t>
  </si>
  <si>
    <t>Movilidad</t>
  </si>
  <si>
    <t>Gastos globales del equipo dinamizador hacia los territorios.</t>
  </si>
  <si>
    <t>Diseño gráfico - diagramación  de cartilla</t>
  </si>
  <si>
    <t>Diseño producto final (cartilla digital)</t>
  </si>
  <si>
    <t>Rituales de armonización espiritual</t>
  </si>
  <si>
    <t>Se realizarán tres (3) espacios de armonización espiritual, con participación de 20 personas por ritual.</t>
  </si>
  <si>
    <t>Encuentro regional</t>
  </si>
  <si>
    <t>Se realizara un encuentro regional con participación de 250 asistentes, 1 solo día.</t>
  </si>
  <si>
    <t>Reconocimiento de experiencias</t>
  </si>
  <si>
    <t>se realizara una visita y reconocimiento de una experiencia autónoma de otros territorios o pueblos, con una paricipación de 60 personas, durante 2 días.</t>
  </si>
  <si>
    <t>Mochila viajera</t>
  </si>
  <si>
    <t>La mochila será elaborada por tejedoras de cada pueblo, La mochila viajera, recorrerá los fogones (Hogares) de las familias de cada territorio y pueblo, para reconocer las voces de las familias, los niños, autoridades, que también sueñan este proceso. Se realizarán estas conversas mediadas por una metodología que facilite la participación de las familias, generando pensamiento, para la construcción de los lineamientos pedagógicos de la formación durante los primeros años de vida de sus hijas e hijos</t>
  </si>
  <si>
    <t>Consejos educativos</t>
  </si>
  <si>
    <t>Consejos Educativos Ampliados, de un (1) día, incluye la alimentación, hospedaje y transporte para 35 personas</t>
  </si>
  <si>
    <t>Tulpas pedagógicas</t>
  </si>
  <si>
    <t>se realizara en las 6 insituciones educativas y las sedes educativas que no hacen parte de IE indigenas (La gabriela, Lame Paez, Tatacoa y A´Luucx)</t>
  </si>
  <si>
    <t>Trenzando memorias</t>
  </si>
  <si>
    <t>Es un espacio para el encuentro con la memoria viva de las estrategias que se han caminado a nivel territorial y regional, que reconozca las orientaciones, mandatos, y consejos, que aportan al fortalecimiento del Tejido Pedagógico para la formación y crianza de las Semillas de vida. Estructurar estos aportes a partir de las simbologías propias (la espiral, el rombo, los pilares, otros), es un ejercicio que debe representar las memorias tejidas y enriquecer el producto final por pueblos. También implica la sistematización a través de memorias graficas que representen los aportes y orientaciones políticas, espirituales, culturales y pedagógicas, de dinamizadores regionales de los tejidos y consejerías</t>
  </si>
  <si>
    <t>Mambeos espirituales</t>
  </si>
  <si>
    <t>se realizaran 6 mambeos, distribuidos en los siguientes pueblos: Nasa (Juan Tama), Yanakuna ( Wakakallu), Misak (Nuevo Amanecer), Embera (Kurisiabia) y Embera (Kerakar)-Tama (La Gabriela)-Pijao (Tatacoa)- Andaquie (Anayaco)</t>
  </si>
  <si>
    <t>1+2</t>
  </si>
  <si>
    <t>TOTAL COSTOS DIRECTOS + INDIRECTOS</t>
  </si>
  <si>
    <t>GASTOS DE ADMINISTRACIÓN</t>
  </si>
  <si>
    <t>Gastos de administración</t>
  </si>
  <si>
    <t>TOTAL GASTOS DE ADMINISTRACIÓN</t>
  </si>
  <si>
    <t>1+2+3*4</t>
  </si>
  <si>
    <t>VALOR TOTAL PROYECTO</t>
  </si>
  <si>
    <t>Nota</t>
  </si>
  <si>
    <t>Corresponde al equipo base del proyecto previamente definidos en el anexo técnico</t>
  </si>
  <si>
    <t>Corresponde a los costos necesarios que debe incurrir para el desarrollo del proyecto, previamente definidos en la necesidad del anexo técnico</t>
  </si>
  <si>
    <t xml:space="preserve">Comprende seguros, polizas y demás gastos no relacionados en rubros anteriores (imprevistos) no superar el 10% de sumar Item 1 y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</si>
</sst>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_-[$$-240A]\ * #,##0.00_-;\-[$$-240A]\ * #,##0.00_-;_-[$$-240A]\ * &quot;-&quot;??_-;_-@_-"/>
    <numFmt numFmtId="165" formatCode="_-[$$-240A]\ * #,##0_-;\-[$$-240A]\ * #,##0_-;_-[$$-240A]\ * &quot;-&quot;??_-;_-@_-"/>
    <numFmt numFmtId="166" formatCode="_-* #,##0\ &quot;$&quot;_-;\-* #,##0\ &quot;$&quot;_-;_-* &quot;-&quot;\ &quot;$&quot;_-;_-@_-"/>
  </numFmts>
  <fonts count="8" x14ac:knownFonts="1">
    <font>
      <sz val="11"/>
      <color theme="1"/>
      <name val="Calibri"/>
      <family val="2"/>
      <scheme val="minor"/>
    </font>
    <font>
      <sz val="11"/>
      <color theme="1"/>
      <name val="Calibri"/>
      <family val="2"/>
      <scheme val="minor"/>
    </font>
    <font>
      <b/>
      <sz val="11"/>
      <name val="Arial"/>
      <family val="2"/>
    </font>
    <font>
      <sz val="11"/>
      <color theme="1"/>
      <name val="Arial"/>
      <family val="2"/>
    </font>
    <font>
      <sz val="11"/>
      <name val="Arial"/>
      <family val="2"/>
    </font>
    <font>
      <b/>
      <sz val="11"/>
      <color theme="1"/>
      <name val="Arial"/>
      <family val="2"/>
    </font>
    <font>
      <sz val="11"/>
      <color rgb="FF000000"/>
      <name val="Arial"/>
      <family val="2"/>
    </font>
    <font>
      <sz val="9"/>
      <color indexed="81"/>
      <name val="Tahoma"/>
      <charset val="1"/>
    </font>
  </fonts>
  <fills count="6">
    <fill>
      <patternFill patternType="none"/>
    </fill>
    <fill>
      <patternFill patternType="gray125"/>
    </fill>
    <fill>
      <patternFill patternType="solid">
        <fgColor theme="5" tint="0.39997558519241921"/>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cellStyleXfs>
  <cellXfs count="63">
    <xf numFmtId="0" fontId="0" fillId="0" borderId="0" xfId="0"/>
    <xf numFmtId="0" fontId="2" fillId="2" borderId="1" xfId="0" applyFont="1" applyFill="1" applyBorder="1" applyAlignment="1">
      <alignment horizontal="center" vertical="center"/>
    </xf>
    <xf numFmtId="0" fontId="2" fillId="3" borderId="1" xfId="0" applyFont="1" applyFill="1" applyBorder="1" applyAlignment="1">
      <alignment horizontal="left" vertical="center" wrapText="1"/>
    </xf>
    <xf numFmtId="0" fontId="3" fillId="0" borderId="0" xfId="0" applyFont="1" applyAlignment="1">
      <alignment vertical="center"/>
    </xf>
    <xf numFmtId="0" fontId="4" fillId="3" borderId="1" xfId="0" applyFont="1" applyFill="1" applyBorder="1" applyAlignment="1">
      <alignment vertical="center"/>
    </xf>
    <xf numFmtId="0" fontId="3" fillId="3" borderId="1" xfId="0" applyFont="1" applyFill="1" applyBorder="1" applyAlignment="1">
      <alignment vertical="center" wrapText="1"/>
    </xf>
    <xf numFmtId="0" fontId="4" fillId="3" borderId="1" xfId="0" applyFont="1" applyFill="1" applyBorder="1" applyAlignment="1">
      <alignment vertical="center" wrapText="1"/>
    </xf>
    <xf numFmtId="0" fontId="4" fillId="3" borderId="1" xfId="0" applyFont="1" applyFill="1" applyBorder="1" applyAlignment="1">
      <alignment horizontal="center" vertical="center"/>
    </xf>
    <xf numFmtId="164" fontId="4" fillId="3" borderId="1" xfId="0" applyNumberFormat="1" applyFont="1" applyFill="1" applyBorder="1" applyAlignment="1">
      <alignment vertical="center"/>
    </xf>
    <xf numFmtId="165" fontId="4" fillId="3" borderId="1" xfId="0" applyNumberFormat="1" applyFont="1" applyFill="1" applyBorder="1" applyAlignment="1">
      <alignment vertical="center"/>
    </xf>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164" fontId="2" fillId="2" borderId="1" xfId="0" applyNumberFormat="1" applyFont="1" applyFill="1" applyBorder="1" applyAlignment="1">
      <alignment horizontal="center" vertical="center" wrapText="1"/>
    </xf>
    <xf numFmtId="165"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xf>
    <xf numFmtId="0" fontId="3" fillId="0" borderId="0" xfId="0" applyFont="1" applyAlignment="1">
      <alignment vertical="center" wrapText="1"/>
    </xf>
    <xf numFmtId="0" fontId="6" fillId="3" borderId="1" xfId="0" applyFont="1" applyFill="1" applyBorder="1" applyAlignment="1">
      <alignment vertical="center" wrapText="1"/>
    </xf>
    <xf numFmtId="0" fontId="3" fillId="0" borderId="1" xfId="0" applyFont="1" applyBorder="1" applyAlignment="1">
      <alignment vertical="center" wrapText="1"/>
    </xf>
    <xf numFmtId="9" fontId="4" fillId="3" borderId="1" xfId="0" applyNumberFormat="1" applyFont="1" applyFill="1" applyBorder="1" applyAlignment="1">
      <alignment horizontal="center" vertical="center" wrapText="1"/>
    </xf>
    <xf numFmtId="44" fontId="3" fillId="4" borderId="1" xfId="0" applyNumberFormat="1" applyFont="1" applyFill="1" applyBorder="1" applyAlignment="1">
      <alignment horizontal="center" vertical="center"/>
    </xf>
    <xf numFmtId="165" fontId="4" fillId="0" borderId="1" xfId="4" applyNumberFormat="1" applyFont="1" applyFill="1" applyBorder="1" applyAlignment="1" applyProtection="1">
      <alignment vertical="center"/>
    </xf>
    <xf numFmtId="0" fontId="3" fillId="0" borderId="1" xfId="0" applyFont="1" applyBorder="1" applyAlignment="1">
      <alignment horizontal="center" vertical="center"/>
    </xf>
    <xf numFmtId="0" fontId="2" fillId="2" borderId="1" xfId="0" applyFont="1" applyFill="1" applyBorder="1" applyAlignment="1">
      <alignment horizontal="right" vertical="center"/>
    </xf>
    <xf numFmtId="165" fontId="2" fillId="0" borderId="1" xfId="2" applyNumberFormat="1" applyFont="1" applyFill="1" applyBorder="1" applyAlignment="1" applyProtection="1">
      <alignment vertical="center"/>
    </xf>
    <xf numFmtId="0" fontId="2" fillId="2" borderId="1" xfId="0" applyFont="1" applyFill="1" applyBorder="1" applyAlignment="1">
      <alignment vertical="center"/>
    </xf>
    <xf numFmtId="0" fontId="2" fillId="2" borderId="1" xfId="0" applyFont="1" applyFill="1" applyBorder="1" applyAlignment="1">
      <alignment vertical="center" wrapText="1"/>
    </xf>
    <xf numFmtId="165" fontId="2" fillId="2" borderId="1" xfId="0" applyNumberFormat="1" applyFont="1" applyFill="1" applyBorder="1" applyAlignment="1">
      <alignment horizontal="center" vertical="center"/>
    </xf>
    <xf numFmtId="164" fontId="2" fillId="2" borderId="1" xfId="0" applyNumberFormat="1" applyFont="1" applyFill="1" applyBorder="1" applyAlignment="1">
      <alignment vertical="center"/>
    </xf>
    <xf numFmtId="165" fontId="2" fillId="2" borderId="1" xfId="0" applyNumberFormat="1" applyFont="1" applyFill="1" applyBorder="1" applyAlignment="1">
      <alignment vertical="center"/>
    </xf>
    <xf numFmtId="9" fontId="4" fillId="3" borderId="1" xfId="0" applyNumberFormat="1" applyFont="1" applyFill="1" applyBorder="1" applyAlignment="1">
      <alignment horizontal="center" vertical="center"/>
    </xf>
    <xf numFmtId="164" fontId="4" fillId="4" borderId="1" xfId="4" applyNumberFormat="1" applyFont="1" applyFill="1" applyBorder="1" applyAlignment="1" applyProtection="1">
      <alignment vertical="center"/>
      <protection locked="0"/>
    </xf>
    <xf numFmtId="164" fontId="4" fillId="0" borderId="1" xfId="4" applyNumberFormat="1" applyFont="1" applyFill="1" applyBorder="1" applyAlignment="1" applyProtection="1">
      <alignment vertical="center"/>
    </xf>
    <xf numFmtId="44" fontId="3" fillId="0" borderId="0" xfId="0" applyNumberFormat="1" applyFont="1" applyAlignment="1">
      <alignment vertical="center"/>
    </xf>
    <xf numFmtId="165" fontId="2" fillId="0" borderId="1" xfId="0" applyNumberFormat="1" applyFont="1" applyBorder="1" applyAlignment="1">
      <alignment horizontal="center" vertical="center"/>
    </xf>
    <xf numFmtId="0" fontId="5" fillId="2" borderId="1" xfId="0" applyFont="1" applyFill="1" applyBorder="1" applyAlignment="1">
      <alignment vertical="center" wrapText="1"/>
    </xf>
    <xf numFmtId="164" fontId="2" fillId="2" borderId="1" xfId="4" applyNumberFormat="1" applyFont="1" applyFill="1" applyBorder="1" applyAlignment="1" applyProtection="1">
      <alignment vertical="center"/>
    </xf>
    <xf numFmtId="165" fontId="2" fillId="2" borderId="1" xfId="2" applyNumberFormat="1" applyFont="1" applyFill="1" applyBorder="1" applyAlignment="1" applyProtection="1">
      <alignment vertical="center"/>
    </xf>
    <xf numFmtId="0" fontId="3" fillId="0" borderId="1" xfId="0" applyFont="1" applyBorder="1"/>
    <xf numFmtId="43" fontId="3" fillId="0" borderId="1" xfId="1" applyFont="1" applyBorder="1"/>
    <xf numFmtId="165" fontId="4" fillId="0" borderId="1" xfId="2" applyNumberFormat="1" applyFont="1" applyFill="1" applyBorder="1" applyAlignment="1" applyProtection="1">
      <alignment vertical="center"/>
    </xf>
    <xf numFmtId="0" fontId="2" fillId="3" borderId="1" xfId="0" applyFont="1" applyFill="1" applyBorder="1" applyAlignment="1">
      <alignment vertical="center"/>
    </xf>
    <xf numFmtId="0" fontId="3" fillId="5" borderId="1" xfId="0" applyFont="1" applyFill="1" applyBorder="1" applyAlignment="1">
      <alignment vertical="center" wrapText="1"/>
    </xf>
    <xf numFmtId="43" fontId="4" fillId="3" borderId="1" xfId="0" applyNumberFormat="1" applyFont="1" applyFill="1" applyBorder="1" applyAlignment="1">
      <alignment vertical="center"/>
    </xf>
    <xf numFmtId="0" fontId="3" fillId="5" borderId="1" xfId="0" applyFont="1" applyFill="1" applyBorder="1" applyAlignment="1">
      <alignment vertical="center"/>
    </xf>
    <xf numFmtId="0" fontId="3" fillId="0" borderId="1" xfId="0" applyFont="1" applyBorder="1" applyAlignment="1">
      <alignment wrapText="1"/>
    </xf>
    <xf numFmtId="0" fontId="6" fillId="0" borderId="1" xfId="0" applyFont="1" applyBorder="1" applyAlignment="1">
      <alignment wrapText="1"/>
    </xf>
    <xf numFmtId="0" fontId="2" fillId="3" borderId="1" xfId="0" applyFont="1" applyFill="1" applyBorder="1" applyAlignment="1">
      <alignment vertical="center" wrapText="1"/>
    </xf>
    <xf numFmtId="165" fontId="2" fillId="2" borderId="1" xfId="4" applyNumberFormat="1" applyFont="1" applyFill="1" applyBorder="1" applyAlignment="1" applyProtection="1">
      <alignment vertical="center"/>
    </xf>
    <xf numFmtId="0" fontId="4" fillId="3" borderId="1" xfId="0" applyFont="1" applyFill="1" applyBorder="1" applyAlignment="1">
      <alignment horizontal="center" vertical="center"/>
    </xf>
    <xf numFmtId="10" fontId="4" fillId="4" borderId="1" xfId="5" applyNumberFormat="1" applyFont="1" applyFill="1" applyBorder="1" applyAlignment="1">
      <alignment horizontal="center" vertical="center"/>
    </xf>
    <xf numFmtId="165" fontId="3" fillId="0" borderId="0" xfId="0" applyNumberFormat="1" applyFont="1" applyAlignment="1">
      <alignment vertical="center"/>
    </xf>
    <xf numFmtId="165" fontId="2" fillId="0" borderId="1" xfId="4" applyNumberFormat="1" applyFont="1" applyFill="1" applyBorder="1" applyAlignment="1" applyProtection="1">
      <alignment vertical="center"/>
    </xf>
    <xf numFmtId="44" fontId="2" fillId="0" borderId="0" xfId="3" applyFont="1" applyAlignment="1">
      <alignment horizontal="left" vertical="center"/>
    </xf>
    <xf numFmtId="164" fontId="3" fillId="0" borderId="0" xfId="0" applyNumberFormat="1" applyFont="1" applyAlignment="1">
      <alignment vertical="center"/>
    </xf>
    <xf numFmtId="0" fontId="4" fillId="0" borderId="0" xfId="0" applyFont="1" applyAlignment="1">
      <alignment vertical="center"/>
    </xf>
    <xf numFmtId="0" fontId="4" fillId="0" borderId="0" xfId="0" applyFont="1" applyAlignment="1">
      <alignment vertical="center" wrapText="1"/>
    </xf>
    <xf numFmtId="0" fontId="4" fillId="0" borderId="0" xfId="0" applyFont="1" applyAlignment="1">
      <alignment horizontal="center" vertical="center"/>
    </xf>
    <xf numFmtId="164" fontId="4" fillId="0" borderId="0" xfId="0" applyNumberFormat="1" applyFont="1" applyAlignment="1">
      <alignment vertical="center"/>
    </xf>
    <xf numFmtId="165" fontId="4" fillId="0" borderId="0" xfId="0" applyNumberFormat="1" applyFont="1" applyAlignment="1">
      <alignment vertical="center"/>
    </xf>
    <xf numFmtId="0" fontId="5" fillId="0" borderId="0" xfId="0" applyFont="1" applyAlignment="1">
      <alignment vertical="center" wrapText="1"/>
    </xf>
    <xf numFmtId="0" fontId="3" fillId="0" borderId="0" xfId="0" applyFont="1" applyAlignment="1">
      <alignment horizontal="center" vertical="center"/>
    </xf>
    <xf numFmtId="164" fontId="3" fillId="0" borderId="0" xfId="0" applyNumberFormat="1" applyFont="1" applyAlignment="1">
      <alignment horizontal="center" vertical="center"/>
    </xf>
  </cellXfs>
  <cellStyles count="6">
    <cellStyle name="Millares" xfId="1" builtinId="3"/>
    <cellStyle name="Millares [0]" xfId="2" builtinId="6"/>
    <cellStyle name="Moneda" xfId="3" builtinId="4"/>
    <cellStyle name="Moneda [0]" xfId="4" builtinId="7"/>
    <cellStyle name="Normal" xfId="0" builtinId="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ineducaciongovco-my.sharepoint.com/personal/dasanchezb_mineducacion_gov_co/Documents/2025/2026/ETNICOS/CRIHU/53_PROP.xlsx" TargetMode="External"/><Relationship Id="rId1" Type="http://schemas.openxmlformats.org/officeDocument/2006/relationships/externalLinkPath" Target="https://mineducaciongovco-my.sharepoint.com/personal/dasanchezb_mineducacion_gov_co/Documents/2025/2026/ETNICOS/CRIHU/53_PRO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MPARATIVO PRECIOS "/>
      <sheetName val="PTO MEN"/>
      <sheetName val=" APU - PEC"/>
      <sheetName val="APU - FORMACIÓN"/>
      <sheetName val="APU - SEMILLAS DE VIDA"/>
      <sheetName val="MEDIDAS DE TENDENCIA CENTRAL"/>
      <sheetName val="VR INDEXADOS"/>
    </sheetNames>
    <sheetDataSet>
      <sheetData sheetId="0"/>
      <sheetData sheetId="1"/>
      <sheetData sheetId="2">
        <row r="5">
          <cell r="D5">
            <v>1</v>
          </cell>
          <cell r="E5">
            <v>10</v>
          </cell>
          <cell r="F5">
            <v>5000000</v>
          </cell>
        </row>
        <row r="6">
          <cell r="D6">
            <v>1</v>
          </cell>
          <cell r="E6">
            <v>10</v>
          </cell>
          <cell r="F6">
            <v>6000000</v>
          </cell>
        </row>
        <row r="7">
          <cell r="D7">
            <v>1</v>
          </cell>
          <cell r="E7">
            <v>10</v>
          </cell>
          <cell r="F7">
            <v>4000000</v>
          </cell>
        </row>
        <row r="8">
          <cell r="D8">
            <v>6</v>
          </cell>
          <cell r="E8">
            <v>10</v>
          </cell>
          <cell r="F8">
            <v>4500000</v>
          </cell>
        </row>
        <row r="9">
          <cell r="D9">
            <v>1</v>
          </cell>
          <cell r="E9">
            <v>5</v>
          </cell>
          <cell r="F9">
            <v>6000000</v>
          </cell>
        </row>
        <row r="12">
          <cell r="D12">
            <v>1</v>
          </cell>
          <cell r="E12">
            <v>10</v>
          </cell>
          <cell r="F12">
            <v>4500000</v>
          </cell>
        </row>
        <row r="13">
          <cell r="D13">
            <v>1</v>
          </cell>
          <cell r="E13">
            <v>10</v>
          </cell>
          <cell r="F13">
            <v>4000000</v>
          </cell>
        </row>
        <row r="14">
          <cell r="D14">
            <v>1</v>
          </cell>
          <cell r="E14">
            <v>10</v>
          </cell>
          <cell r="F14">
            <v>4500000</v>
          </cell>
        </row>
        <row r="15">
          <cell r="D15">
            <v>1</v>
          </cell>
          <cell r="E15">
            <v>10</v>
          </cell>
          <cell r="F15">
            <v>4500000</v>
          </cell>
        </row>
        <row r="42">
          <cell r="G42">
            <v>41910000</v>
          </cell>
        </row>
        <row r="67">
          <cell r="G67">
            <v>56760000</v>
          </cell>
        </row>
        <row r="92">
          <cell r="G92">
            <v>41910000</v>
          </cell>
        </row>
        <row r="110">
          <cell r="G110">
            <v>33090000</v>
          </cell>
        </row>
        <row r="118">
          <cell r="G118">
            <v>21450000</v>
          </cell>
        </row>
        <row r="128">
          <cell r="G128">
            <v>12090000</v>
          </cell>
        </row>
        <row r="136">
          <cell r="G136">
            <v>9540000</v>
          </cell>
        </row>
        <row r="145">
          <cell r="G145">
            <v>11240000</v>
          </cell>
        </row>
        <row r="180">
          <cell r="G180">
            <v>53130000</v>
          </cell>
        </row>
        <row r="190">
          <cell r="G190">
            <v>14060000</v>
          </cell>
        </row>
        <row r="202">
          <cell r="G202">
            <v>19840000</v>
          </cell>
        </row>
        <row r="212">
          <cell r="G212">
            <v>79600000</v>
          </cell>
        </row>
        <row r="219">
          <cell r="H219">
            <v>8300000</v>
          </cell>
        </row>
      </sheetData>
      <sheetData sheetId="3">
        <row r="7">
          <cell r="H7">
            <v>37920000</v>
          </cell>
        </row>
        <row r="14">
          <cell r="H14">
            <v>53640000</v>
          </cell>
        </row>
      </sheetData>
      <sheetData sheetId="4">
        <row r="5">
          <cell r="D5">
            <v>1</v>
          </cell>
          <cell r="F5">
            <v>5000000</v>
          </cell>
        </row>
        <row r="6">
          <cell r="D6">
            <v>1</v>
          </cell>
          <cell r="F6">
            <v>6000000</v>
          </cell>
        </row>
        <row r="7">
          <cell r="D7">
            <v>1</v>
          </cell>
          <cell r="F7">
            <v>4000000</v>
          </cell>
        </row>
        <row r="13">
          <cell r="G13">
            <v>8580000</v>
          </cell>
        </row>
        <row r="18">
          <cell r="G18">
            <v>24000000</v>
          </cell>
        </row>
        <row r="25">
          <cell r="H25">
            <v>6320000</v>
          </cell>
        </row>
        <row r="35">
          <cell r="G35">
            <v>56750000</v>
          </cell>
        </row>
        <row r="44">
          <cell r="G44">
            <v>31320000</v>
          </cell>
        </row>
        <row r="51">
          <cell r="G51">
            <v>4200000</v>
          </cell>
        </row>
        <row r="58">
          <cell r="H58">
            <v>9660000</v>
          </cell>
        </row>
        <row r="70">
          <cell r="G70">
            <v>11220000</v>
          </cell>
        </row>
        <row r="79">
          <cell r="G79">
            <v>2904000</v>
          </cell>
        </row>
        <row r="95">
          <cell r="G95">
            <v>8188000</v>
          </cell>
        </row>
      </sheetData>
      <sheetData sheetId="5"/>
      <sheetData sheetId="6"/>
    </sheetDataSet>
  </externalBook>
</externalLink>
</file>

<file path=xl/persons/person.xml><?xml version="1.0" encoding="utf-8"?>
<personList xmlns="http://schemas.microsoft.com/office/spreadsheetml/2018/threadedcomments" xmlns:x="http://schemas.openxmlformats.org/spreadsheetml/2006/main">
  <person displayName="Daniel Jose Sanchez Bermudez" id="{92F181B3-F80B-4041-9F59-5778DC0D901B}" userId="S::dasanchezb@mineducacion.gov.co::e77832af-7b55-4b98-8207-a96335228af9"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16" dT="2024-04-05T16:49:03.02" personId="{92F181B3-F80B-4041-9F59-5778DC0D901B}" id="{9F8F128C-D608-4822-8C21-D6AE19AA3574}">
    <text>Comprende los costos asociados al proyecto, estos pueden estar divididos en los rubros que sean necesarios.</text>
  </threadedComment>
  <threadedComment ref="C17" dT="2024-04-05T16:49:41.21" personId="{92F181B3-F80B-4041-9F59-5778DC0D901B}" id="{670D74DB-F53C-44DA-895F-F1FB4F57DDE0}">
    <text>Describa brevemente el detalle asociado al rubro.</text>
  </threadedComment>
  <threadedComment ref="A34" dT="2024-04-05T16:49:03.02" personId="{92F181B3-F80B-4041-9F59-5778DC0D901B}" id="{D9FCD848-537E-4CB7-8DC4-4E30524A4A0D}">
    <text>Comprende los costos asociados al proyecto, estos pueden estar divididos en los rubros que sean necesarios.</text>
  </threadedComment>
  <threadedComment ref="C35" dT="2024-04-05T16:49:41.21" personId="{92F181B3-F80B-4041-9F59-5778DC0D901B}" id="{99926172-65C3-44EE-A746-27A5A284F8CD}">
    <text>Describa brevemente el detalle asociado al rubro.</text>
  </threadedComment>
  <threadedComment ref="A45" dT="2024-04-05T16:49:03.02" personId="{92F181B3-F80B-4041-9F59-5778DC0D901B}" id="{7B5253BF-753C-4E1C-82A2-367677744BC2}">
    <text>Comprende los costos asociados al proyecto, estos pueden estar divididos en los rubros que sean necesarios.</text>
  </threadedComment>
  <threadedComment ref="C46" dT="2024-04-05T16:49:41.21" personId="{92F181B3-F80B-4041-9F59-5778DC0D901B}" id="{253A90EE-03A0-4D45-B727-F73819BB37C9}">
    <text>Describa brevemente el detalle asociado al rubro.</text>
  </threadedComment>
  <threadedComment ref="G60" dT="2024-04-05T17:02:52.62" personId="{92F181B3-F80B-4041-9F59-5778DC0D901B}" id="{D032917E-2297-472E-A321-40FAB9417FC3}">
    <text>El tope máximo es el 10%</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4080B-6674-43E5-8565-7E3C835D2703}">
  <dimension ref="A1:J69"/>
  <sheetViews>
    <sheetView tabSelected="1" topLeftCell="A54" zoomScale="80" zoomScaleNormal="80" zoomScaleSheetLayoutView="78" workbookViewId="0">
      <selection activeCell="H65" sqref="H65"/>
    </sheetView>
  </sheetViews>
  <sheetFormatPr baseColWidth="10" defaultColWidth="11.42578125" defaultRowHeight="14.25" x14ac:dyDescent="0.25"/>
  <cols>
    <col min="1" max="1" width="7.140625" style="55" customWidth="1"/>
    <col min="2" max="2" width="32.5703125" style="16" customWidth="1"/>
    <col min="3" max="3" width="40.85546875" style="16" customWidth="1"/>
    <col min="4" max="4" width="7" style="61" customWidth="1"/>
    <col min="5" max="5" width="13.7109375" style="61" customWidth="1"/>
    <col min="6" max="6" width="9.140625" style="61" customWidth="1"/>
    <col min="7" max="7" width="19.85546875" style="54" bestFit="1" customWidth="1"/>
    <col min="8" max="8" width="18.7109375" style="51" customWidth="1"/>
    <col min="9" max="9" width="22.5703125" style="3" customWidth="1"/>
    <col min="10" max="10" width="20" style="3" bestFit="1" customWidth="1"/>
    <col min="11" max="16384" width="11.42578125" style="3"/>
  </cols>
  <sheetData>
    <row r="1" spans="1:8" ht="35.450000000000003" customHeight="1" x14ac:dyDescent="0.25">
      <c r="A1" s="1" t="s">
        <v>0</v>
      </c>
      <c r="B1" s="1"/>
      <c r="C1" s="2" t="s">
        <v>1</v>
      </c>
      <c r="D1" s="2"/>
      <c r="E1" s="2"/>
      <c r="F1" s="2"/>
      <c r="G1" s="2"/>
      <c r="H1" s="2"/>
    </row>
    <row r="2" spans="1:8" ht="41.1" customHeight="1" x14ac:dyDescent="0.25">
      <c r="A2" s="1"/>
      <c r="B2" s="1"/>
      <c r="C2" s="2"/>
      <c r="D2" s="2"/>
      <c r="E2" s="2"/>
      <c r="F2" s="2"/>
      <c r="G2" s="2"/>
      <c r="H2" s="2"/>
    </row>
    <row r="3" spans="1:8" x14ac:dyDescent="0.25">
      <c r="A3" s="4"/>
      <c r="B3" s="5"/>
      <c r="C3" s="6"/>
      <c r="D3" s="7"/>
      <c r="E3" s="7"/>
      <c r="F3" s="7"/>
      <c r="G3" s="8"/>
      <c r="H3" s="9"/>
    </row>
    <row r="4" spans="1:8" ht="42.6" customHeight="1" x14ac:dyDescent="0.25">
      <c r="A4" s="10" t="s">
        <v>2</v>
      </c>
      <c r="B4" s="11" t="s">
        <v>3</v>
      </c>
      <c r="C4" s="10" t="s">
        <v>4</v>
      </c>
      <c r="D4" s="12" t="s">
        <v>5</v>
      </c>
      <c r="E4" s="10" t="s">
        <v>6</v>
      </c>
      <c r="F4" s="10" t="s">
        <v>7</v>
      </c>
      <c r="G4" s="13" t="s">
        <v>8</v>
      </c>
      <c r="H4" s="14" t="s">
        <v>9</v>
      </c>
    </row>
    <row r="5" spans="1:8" s="16" customFormat="1" ht="15" x14ac:dyDescent="0.25">
      <c r="A5" s="10">
        <v>1</v>
      </c>
      <c r="B5" s="15" t="s">
        <v>10</v>
      </c>
      <c r="C5" s="15"/>
      <c r="D5" s="15"/>
      <c r="E5" s="15"/>
      <c r="F5" s="15"/>
      <c r="G5" s="15"/>
      <c r="H5" s="15"/>
    </row>
    <row r="6" spans="1:8" ht="171" x14ac:dyDescent="0.25">
      <c r="A6" s="7">
        <v>1.1000000000000001</v>
      </c>
      <c r="B6" s="17" t="s">
        <v>11</v>
      </c>
      <c r="C6" s="18" t="s">
        <v>12</v>
      </c>
      <c r="D6" s="7">
        <f>'[1] APU - PEC'!D5</f>
        <v>1</v>
      </c>
      <c r="E6" s="19">
        <v>1</v>
      </c>
      <c r="F6" s="7">
        <f>'[1] APU - PEC'!E5</f>
        <v>10</v>
      </c>
      <c r="G6" s="20">
        <f>'[1] APU - PEC'!F5</f>
        <v>5000000</v>
      </c>
      <c r="H6" s="21">
        <f t="shared" ref="H6" si="0">+G6*F6*E6*D6</f>
        <v>50000000</v>
      </c>
    </row>
    <row r="7" spans="1:8" ht="142.5" x14ac:dyDescent="0.25">
      <c r="A7" s="7">
        <v>1.2</v>
      </c>
      <c r="B7" s="17" t="s">
        <v>13</v>
      </c>
      <c r="C7" s="18" t="s">
        <v>14</v>
      </c>
      <c r="D7" s="7">
        <f>'[1] APU - PEC'!D6</f>
        <v>1</v>
      </c>
      <c r="E7" s="19">
        <v>1</v>
      </c>
      <c r="F7" s="7">
        <f>'[1] APU - PEC'!E6</f>
        <v>10</v>
      </c>
      <c r="G7" s="20">
        <f>'[1] APU - PEC'!F6</f>
        <v>6000000</v>
      </c>
      <c r="H7" s="21">
        <f>G7*D7*E7*F7</f>
        <v>60000000</v>
      </c>
    </row>
    <row r="8" spans="1:8" ht="60.6" customHeight="1" x14ac:dyDescent="0.25">
      <c r="A8" s="7">
        <v>1.3</v>
      </c>
      <c r="B8" s="17" t="s">
        <v>15</v>
      </c>
      <c r="C8" s="18" t="s">
        <v>16</v>
      </c>
      <c r="D8" s="7">
        <f>'[1] APU - PEC'!D7</f>
        <v>1</v>
      </c>
      <c r="E8" s="19">
        <v>1</v>
      </c>
      <c r="F8" s="7">
        <f>'[1] APU - PEC'!E7</f>
        <v>10</v>
      </c>
      <c r="G8" s="20">
        <f>'[1] APU - PEC'!F7</f>
        <v>4000000</v>
      </c>
      <c r="H8" s="21">
        <f>G8*D8*E8*F8</f>
        <v>40000000</v>
      </c>
    </row>
    <row r="9" spans="1:8" ht="95.45" customHeight="1" x14ac:dyDescent="0.25">
      <c r="A9" s="7">
        <v>1.4</v>
      </c>
      <c r="B9" s="17" t="s">
        <v>17</v>
      </c>
      <c r="C9" s="18" t="s">
        <v>18</v>
      </c>
      <c r="D9" s="7">
        <f>'[1] APU - PEC'!D8</f>
        <v>6</v>
      </c>
      <c r="E9" s="19">
        <v>1</v>
      </c>
      <c r="F9" s="7">
        <f>'[1] APU - PEC'!E8</f>
        <v>10</v>
      </c>
      <c r="G9" s="20">
        <f>'[1] APU - PEC'!F8</f>
        <v>4500000</v>
      </c>
      <c r="H9" s="21">
        <f>+G9*F9*E9*D9</f>
        <v>270000000</v>
      </c>
    </row>
    <row r="10" spans="1:8" ht="85.5" x14ac:dyDescent="0.25">
      <c r="A10" s="7">
        <v>1.5</v>
      </c>
      <c r="B10" s="17" t="s">
        <v>19</v>
      </c>
      <c r="C10" s="18" t="s">
        <v>20</v>
      </c>
      <c r="D10" s="7">
        <f>'[1] APU - PEC'!D9</f>
        <v>1</v>
      </c>
      <c r="E10" s="19">
        <v>1</v>
      </c>
      <c r="F10" s="7">
        <f>'[1] APU - PEC'!E9</f>
        <v>5</v>
      </c>
      <c r="G10" s="20">
        <f>'[1] APU - PEC'!F9</f>
        <v>6000000</v>
      </c>
      <c r="H10" s="21">
        <f t="shared" ref="H10:H14" si="1">+G10*F10*E10*D10</f>
        <v>30000000</v>
      </c>
    </row>
    <row r="11" spans="1:8" ht="99.75" x14ac:dyDescent="0.25">
      <c r="A11" s="7">
        <v>1.6</v>
      </c>
      <c r="B11" s="17" t="s">
        <v>21</v>
      </c>
      <c r="C11" s="18" t="s">
        <v>22</v>
      </c>
      <c r="D11" s="22">
        <f>'[1] APU - PEC'!D12</f>
        <v>1</v>
      </c>
      <c r="E11" s="19">
        <v>1</v>
      </c>
      <c r="F11" s="7">
        <f>'[1] APU - PEC'!E12</f>
        <v>10</v>
      </c>
      <c r="G11" s="20">
        <f>'[1] APU - PEC'!F12</f>
        <v>4500000</v>
      </c>
      <c r="H11" s="21">
        <f t="shared" si="1"/>
        <v>45000000</v>
      </c>
    </row>
    <row r="12" spans="1:8" ht="114" x14ac:dyDescent="0.25">
      <c r="A12" s="7">
        <v>1.7</v>
      </c>
      <c r="B12" s="17" t="s">
        <v>23</v>
      </c>
      <c r="C12" s="18" t="s">
        <v>24</v>
      </c>
      <c r="D12" s="22">
        <f>'[1] APU - PEC'!D13</f>
        <v>1</v>
      </c>
      <c r="E12" s="19">
        <v>1</v>
      </c>
      <c r="F12" s="7">
        <f>'[1] APU - PEC'!E13</f>
        <v>10</v>
      </c>
      <c r="G12" s="20">
        <f>'[1] APU - PEC'!F13</f>
        <v>4000000</v>
      </c>
      <c r="H12" s="21">
        <f t="shared" si="1"/>
        <v>40000000</v>
      </c>
    </row>
    <row r="13" spans="1:8" ht="108.6" customHeight="1" x14ac:dyDescent="0.25">
      <c r="A13" s="7">
        <v>1.8</v>
      </c>
      <c r="B13" s="17" t="s">
        <v>25</v>
      </c>
      <c r="C13" s="18" t="s">
        <v>26</v>
      </c>
      <c r="D13" s="22">
        <f>'[1] APU - PEC'!D14</f>
        <v>1</v>
      </c>
      <c r="E13" s="19">
        <v>1</v>
      </c>
      <c r="F13" s="7">
        <f>'[1] APU - PEC'!E14</f>
        <v>10</v>
      </c>
      <c r="G13" s="20">
        <f>'[1] APU - PEC'!F14</f>
        <v>4500000</v>
      </c>
      <c r="H13" s="21">
        <f t="shared" si="1"/>
        <v>45000000</v>
      </c>
    </row>
    <row r="14" spans="1:8" ht="114" x14ac:dyDescent="0.25">
      <c r="A14" s="7">
        <v>1.9</v>
      </c>
      <c r="B14" s="17" t="s">
        <v>27</v>
      </c>
      <c r="C14" s="18" t="s">
        <v>28</v>
      </c>
      <c r="D14" s="22">
        <f>'[1] APU - PEC'!D15</f>
        <v>1</v>
      </c>
      <c r="E14" s="19">
        <v>1</v>
      </c>
      <c r="F14" s="7">
        <f>'[1] APU - PEC'!E15</f>
        <v>10</v>
      </c>
      <c r="G14" s="20">
        <f>'[1] APU - PEC'!F15</f>
        <v>4500000</v>
      </c>
      <c r="H14" s="21">
        <f t="shared" si="1"/>
        <v>45000000</v>
      </c>
    </row>
    <row r="15" spans="1:8" ht="15" x14ac:dyDescent="0.25">
      <c r="A15" s="23" t="s">
        <v>29</v>
      </c>
      <c r="B15" s="23"/>
      <c r="C15" s="23"/>
      <c r="D15" s="23"/>
      <c r="E15" s="23"/>
      <c r="F15" s="23"/>
      <c r="G15" s="23"/>
      <c r="H15" s="24">
        <f>SUM(H6:H14)</f>
        <v>625000000</v>
      </c>
    </row>
    <row r="16" spans="1:8" ht="15" x14ac:dyDescent="0.25">
      <c r="A16" s="25" t="s">
        <v>30</v>
      </c>
      <c r="B16" s="26"/>
      <c r="C16" s="26"/>
      <c r="D16" s="25"/>
      <c r="E16" s="25"/>
      <c r="F16" s="25"/>
      <c r="G16" s="25"/>
      <c r="H16" s="27"/>
    </row>
    <row r="17" spans="1:9" ht="15" x14ac:dyDescent="0.25">
      <c r="A17" s="10">
        <v>2</v>
      </c>
      <c r="B17" s="11" t="s">
        <v>31</v>
      </c>
      <c r="C17" s="10" t="s">
        <v>4</v>
      </c>
      <c r="D17" s="12"/>
      <c r="E17" s="12"/>
      <c r="F17" s="12"/>
      <c r="G17" s="28"/>
      <c r="H17" s="29"/>
    </row>
    <row r="18" spans="1:9" ht="78" customHeight="1" x14ac:dyDescent="0.25">
      <c r="A18" s="7">
        <v>2.1</v>
      </c>
      <c r="B18" s="5" t="s">
        <v>32</v>
      </c>
      <c r="C18" s="18" t="s">
        <v>33</v>
      </c>
      <c r="D18" s="7">
        <v>1</v>
      </c>
      <c r="E18" s="30">
        <v>1</v>
      </c>
      <c r="F18" s="7">
        <v>1</v>
      </c>
      <c r="G18" s="31">
        <f>'[1] APU - PEC'!G42</f>
        <v>41910000</v>
      </c>
      <c r="H18" s="32">
        <f>D18*E18*F18*G18</f>
        <v>41910000</v>
      </c>
    </row>
    <row r="19" spans="1:9" ht="89.45" customHeight="1" x14ac:dyDescent="0.25">
      <c r="A19" s="7">
        <v>2.2000000000000002</v>
      </c>
      <c r="B19" s="5" t="s">
        <v>34</v>
      </c>
      <c r="C19" s="5" t="s">
        <v>35</v>
      </c>
      <c r="D19" s="7">
        <v>1</v>
      </c>
      <c r="E19" s="30">
        <v>1</v>
      </c>
      <c r="F19" s="7">
        <v>1</v>
      </c>
      <c r="G19" s="31">
        <f>'[1] APU - PEC'!G67</f>
        <v>56760000</v>
      </c>
      <c r="H19" s="32">
        <f t="shared" ref="H19:H32" si="2">D19*E19*F19*G19</f>
        <v>56760000</v>
      </c>
      <c r="I19" s="33"/>
    </row>
    <row r="20" spans="1:9" ht="72.95" customHeight="1" x14ac:dyDescent="0.25">
      <c r="A20" s="7">
        <v>2.2999999999999998</v>
      </c>
      <c r="B20" s="5" t="s">
        <v>36</v>
      </c>
      <c r="C20" s="18" t="s">
        <v>37</v>
      </c>
      <c r="D20" s="7">
        <v>1</v>
      </c>
      <c r="E20" s="30">
        <v>1</v>
      </c>
      <c r="F20" s="7">
        <v>1</v>
      </c>
      <c r="G20" s="31">
        <f>'[1] APU - PEC'!G92</f>
        <v>41910000</v>
      </c>
      <c r="H20" s="32">
        <f t="shared" si="2"/>
        <v>41910000</v>
      </c>
      <c r="I20" s="33"/>
    </row>
    <row r="21" spans="1:9" ht="57.6" customHeight="1" x14ac:dyDescent="0.25">
      <c r="A21" s="7">
        <v>2.4</v>
      </c>
      <c r="B21" s="5" t="s">
        <v>38</v>
      </c>
      <c r="C21" s="18" t="s">
        <v>39</v>
      </c>
      <c r="D21" s="7">
        <v>1</v>
      </c>
      <c r="E21" s="30">
        <v>1</v>
      </c>
      <c r="F21" s="7">
        <v>1</v>
      </c>
      <c r="G21" s="31">
        <f>'[1] APU - PEC'!G110</f>
        <v>33090000</v>
      </c>
      <c r="H21" s="32">
        <f t="shared" si="2"/>
        <v>33090000</v>
      </c>
      <c r="I21" s="33"/>
    </row>
    <row r="22" spans="1:9" ht="57.6" customHeight="1" x14ac:dyDescent="0.25">
      <c r="A22" s="7">
        <v>2.5</v>
      </c>
      <c r="B22" s="5" t="s">
        <v>40</v>
      </c>
      <c r="C22" s="18" t="s">
        <v>41</v>
      </c>
      <c r="D22" s="7">
        <v>1</v>
      </c>
      <c r="E22" s="30">
        <v>1</v>
      </c>
      <c r="F22" s="7">
        <v>1</v>
      </c>
      <c r="G22" s="31">
        <f>'[1] APU - PEC'!G118</f>
        <v>21450000</v>
      </c>
      <c r="H22" s="32">
        <f t="shared" si="2"/>
        <v>21450000</v>
      </c>
      <c r="I22" s="33"/>
    </row>
    <row r="23" spans="1:9" ht="62.45" customHeight="1" x14ac:dyDescent="0.25">
      <c r="A23" s="7">
        <v>2.6</v>
      </c>
      <c r="B23" s="5" t="s">
        <v>42</v>
      </c>
      <c r="C23" s="18" t="s">
        <v>43</v>
      </c>
      <c r="D23" s="7">
        <v>1</v>
      </c>
      <c r="E23" s="30">
        <v>1</v>
      </c>
      <c r="F23" s="7">
        <v>1</v>
      </c>
      <c r="G23" s="31">
        <f>'[1] APU - PEC'!G128</f>
        <v>12090000</v>
      </c>
      <c r="H23" s="32">
        <f t="shared" si="2"/>
        <v>12090000</v>
      </c>
      <c r="I23" s="33"/>
    </row>
    <row r="24" spans="1:9" ht="60.95" customHeight="1" x14ac:dyDescent="0.25">
      <c r="A24" s="7">
        <v>2.7</v>
      </c>
      <c r="B24" s="5" t="s">
        <v>44</v>
      </c>
      <c r="C24" s="18" t="s">
        <v>45</v>
      </c>
      <c r="D24" s="7">
        <v>1</v>
      </c>
      <c r="E24" s="30">
        <v>1</v>
      </c>
      <c r="F24" s="7">
        <v>1</v>
      </c>
      <c r="G24" s="31">
        <f>'[1] APU - PEC'!G136</f>
        <v>9540000</v>
      </c>
      <c r="H24" s="32">
        <f t="shared" si="2"/>
        <v>9540000</v>
      </c>
      <c r="I24" s="33"/>
    </row>
    <row r="25" spans="1:9" ht="57.6" customHeight="1" x14ac:dyDescent="0.25">
      <c r="A25" s="7">
        <v>2.8</v>
      </c>
      <c r="B25" s="5" t="s">
        <v>46</v>
      </c>
      <c r="C25" s="18" t="s">
        <v>47</v>
      </c>
      <c r="D25" s="7">
        <v>1</v>
      </c>
      <c r="E25" s="30">
        <v>1</v>
      </c>
      <c r="F25" s="7">
        <v>1</v>
      </c>
      <c r="G25" s="31">
        <f>'[1] APU - PEC'!G145</f>
        <v>11240000</v>
      </c>
      <c r="H25" s="32">
        <f t="shared" si="2"/>
        <v>11240000</v>
      </c>
      <c r="I25" s="33"/>
    </row>
    <row r="26" spans="1:9" ht="58.5" customHeight="1" x14ac:dyDescent="0.25">
      <c r="A26" s="7">
        <v>2.9</v>
      </c>
      <c r="B26" s="5" t="s">
        <v>48</v>
      </c>
      <c r="C26" s="18" t="s">
        <v>49</v>
      </c>
      <c r="D26" s="7">
        <v>1</v>
      </c>
      <c r="E26" s="30">
        <v>1</v>
      </c>
      <c r="F26" s="7">
        <v>1</v>
      </c>
      <c r="G26" s="31">
        <v>9800000</v>
      </c>
      <c r="H26" s="32">
        <f t="shared" si="2"/>
        <v>9800000</v>
      </c>
      <c r="I26" s="33"/>
    </row>
    <row r="27" spans="1:9" ht="49.5" customHeight="1" x14ac:dyDescent="0.25">
      <c r="A27" s="7" t="s">
        <v>50</v>
      </c>
      <c r="B27" s="5" t="s">
        <v>51</v>
      </c>
      <c r="C27" s="18" t="s">
        <v>52</v>
      </c>
      <c r="D27" s="7">
        <v>1</v>
      </c>
      <c r="E27" s="30">
        <v>1</v>
      </c>
      <c r="F27" s="7">
        <v>1</v>
      </c>
      <c r="G27" s="31">
        <f>'[1] APU - PEC'!G180</f>
        <v>53130000</v>
      </c>
      <c r="H27" s="32">
        <f t="shared" si="2"/>
        <v>53130000</v>
      </c>
      <c r="I27" s="33"/>
    </row>
    <row r="28" spans="1:9" ht="42.75" x14ac:dyDescent="0.25">
      <c r="A28" s="7">
        <v>2.11</v>
      </c>
      <c r="B28" s="5" t="s">
        <v>53</v>
      </c>
      <c r="C28" s="18" t="s">
        <v>54</v>
      </c>
      <c r="D28" s="7">
        <v>1</v>
      </c>
      <c r="E28" s="30">
        <v>1</v>
      </c>
      <c r="F28" s="7">
        <v>1</v>
      </c>
      <c r="G28" s="31">
        <f>'[1] APU - PEC'!G190</f>
        <v>14060000</v>
      </c>
      <c r="H28" s="32">
        <f t="shared" si="2"/>
        <v>14060000</v>
      </c>
      <c r="I28" s="33"/>
    </row>
    <row r="29" spans="1:9" ht="42.75" x14ac:dyDescent="0.25">
      <c r="A29" s="7">
        <v>2.12</v>
      </c>
      <c r="B29" s="5" t="s">
        <v>55</v>
      </c>
      <c r="C29" s="18" t="s">
        <v>56</v>
      </c>
      <c r="D29" s="7">
        <v>1</v>
      </c>
      <c r="E29" s="30">
        <v>1</v>
      </c>
      <c r="F29" s="7">
        <v>1</v>
      </c>
      <c r="G29" s="31">
        <f>'[1] APU - PEC'!G202</f>
        <v>19840000</v>
      </c>
      <c r="H29" s="32">
        <f t="shared" si="2"/>
        <v>19840000</v>
      </c>
      <c r="I29" s="33"/>
    </row>
    <row r="30" spans="1:9" ht="42.75" x14ac:dyDescent="0.25">
      <c r="A30" s="7">
        <v>2.13</v>
      </c>
      <c r="B30" s="5" t="s">
        <v>57</v>
      </c>
      <c r="C30" s="6" t="s">
        <v>58</v>
      </c>
      <c r="D30" s="7">
        <v>1</v>
      </c>
      <c r="E30" s="30">
        <v>1</v>
      </c>
      <c r="F30" s="7">
        <v>1</v>
      </c>
      <c r="G30" s="31">
        <f>'[1] APU - PEC'!G212</f>
        <v>79600000</v>
      </c>
      <c r="H30" s="32">
        <f t="shared" si="2"/>
        <v>79600000</v>
      </c>
      <c r="I30" s="33"/>
    </row>
    <row r="31" spans="1:9" ht="50.45" customHeight="1" x14ac:dyDescent="0.25">
      <c r="A31" s="7">
        <v>2.14</v>
      </c>
      <c r="B31" s="5" t="s">
        <v>59</v>
      </c>
      <c r="C31" s="6" t="s">
        <v>60</v>
      </c>
      <c r="D31" s="7">
        <v>5</v>
      </c>
      <c r="E31" s="30">
        <v>1</v>
      </c>
      <c r="F31" s="7">
        <v>1</v>
      </c>
      <c r="G31" s="31">
        <f>'[1] APU - PEC'!H219</f>
        <v>8300000</v>
      </c>
      <c r="H31" s="32">
        <f t="shared" si="2"/>
        <v>41500000</v>
      </c>
      <c r="I31" s="33"/>
    </row>
    <row r="32" spans="1:9" ht="113.45" customHeight="1" x14ac:dyDescent="0.25">
      <c r="A32" s="7">
        <v>2.15</v>
      </c>
      <c r="B32" s="5" t="s">
        <v>61</v>
      </c>
      <c r="C32" s="6" t="s">
        <v>62</v>
      </c>
      <c r="D32" s="7">
        <v>3</v>
      </c>
      <c r="E32" s="30">
        <v>1</v>
      </c>
      <c r="F32" s="7">
        <v>1</v>
      </c>
      <c r="G32" s="31">
        <v>14300000</v>
      </c>
      <c r="H32" s="32">
        <f t="shared" si="2"/>
        <v>42900000</v>
      </c>
      <c r="I32" s="33"/>
    </row>
    <row r="33" spans="1:9" ht="15" x14ac:dyDescent="0.25">
      <c r="A33" s="23" t="s">
        <v>63</v>
      </c>
      <c r="B33" s="23"/>
      <c r="C33" s="23"/>
      <c r="D33" s="23"/>
      <c r="E33" s="23"/>
      <c r="F33" s="23"/>
      <c r="G33" s="23"/>
      <c r="H33" s="34">
        <f>SUM(H18:H32)</f>
        <v>488820000</v>
      </c>
      <c r="I33" s="33"/>
    </row>
    <row r="34" spans="1:9" ht="15" x14ac:dyDescent="0.25">
      <c r="A34" s="25" t="s">
        <v>64</v>
      </c>
      <c r="B34" s="26"/>
      <c r="C34" s="26"/>
      <c r="D34" s="25"/>
      <c r="E34" s="25"/>
      <c r="F34" s="25"/>
      <c r="G34" s="25"/>
      <c r="H34" s="27"/>
      <c r="I34" s="33"/>
    </row>
    <row r="35" spans="1:9" ht="15" x14ac:dyDescent="0.25">
      <c r="A35" s="10">
        <v>3</v>
      </c>
      <c r="B35" s="35" t="s">
        <v>65</v>
      </c>
      <c r="C35" s="10" t="s">
        <v>4</v>
      </c>
      <c r="D35" s="12"/>
      <c r="E35" s="12"/>
      <c r="F35" s="12"/>
      <c r="G35" s="28"/>
      <c r="H35" s="29"/>
      <c r="I35" s="33"/>
    </row>
    <row r="36" spans="1:9" ht="75" customHeight="1" x14ac:dyDescent="0.25">
      <c r="A36" s="7">
        <v>3.1</v>
      </c>
      <c r="B36" s="5" t="s">
        <v>66</v>
      </c>
      <c r="C36" s="6" t="s">
        <v>67</v>
      </c>
      <c r="D36" s="7">
        <v>1</v>
      </c>
      <c r="E36" s="30">
        <v>1</v>
      </c>
      <c r="F36" s="7">
        <v>1</v>
      </c>
      <c r="G36" s="31">
        <f>'[1]APU - FORMACIÓN'!H7</f>
        <v>37920000</v>
      </c>
      <c r="H36" s="32">
        <f>D36*E36*F36*G36</f>
        <v>37920000</v>
      </c>
      <c r="I36" s="33"/>
    </row>
    <row r="37" spans="1:9" ht="75" customHeight="1" x14ac:dyDescent="0.25">
      <c r="A37" s="7">
        <v>3.2</v>
      </c>
      <c r="B37" s="5" t="s">
        <v>68</v>
      </c>
      <c r="C37" s="6" t="s">
        <v>69</v>
      </c>
      <c r="D37" s="7">
        <v>1</v>
      </c>
      <c r="E37" s="30">
        <v>1</v>
      </c>
      <c r="F37" s="7">
        <v>1</v>
      </c>
      <c r="G37" s="31">
        <f>'[1]APU - FORMACIÓN'!H14</f>
        <v>53640000</v>
      </c>
      <c r="H37" s="32">
        <f>D37*E37*F37*G37</f>
        <v>53640000</v>
      </c>
      <c r="I37" s="33"/>
    </row>
    <row r="38" spans="1:9" ht="15" x14ac:dyDescent="0.25">
      <c r="A38" s="23" t="s">
        <v>63</v>
      </c>
      <c r="B38" s="23"/>
      <c r="C38" s="23"/>
      <c r="D38" s="23"/>
      <c r="E38" s="23"/>
      <c r="F38" s="23"/>
      <c r="G38" s="23"/>
      <c r="H38" s="36">
        <f>SUM(H36:H37)</f>
        <v>91560000</v>
      </c>
      <c r="I38" s="33"/>
    </row>
    <row r="39" spans="1:9" ht="15" x14ac:dyDescent="0.25">
      <c r="A39" s="15" t="s">
        <v>70</v>
      </c>
      <c r="B39" s="15"/>
      <c r="C39" s="15"/>
      <c r="D39" s="15"/>
      <c r="E39" s="15"/>
      <c r="F39" s="15"/>
      <c r="G39" s="15"/>
      <c r="H39" s="37"/>
      <c r="I39" s="33"/>
    </row>
    <row r="40" spans="1:9" ht="15" x14ac:dyDescent="0.25">
      <c r="A40" s="10">
        <v>4</v>
      </c>
      <c r="B40" s="15" t="s">
        <v>10</v>
      </c>
      <c r="C40" s="15"/>
      <c r="D40" s="15"/>
      <c r="E40" s="15"/>
      <c r="F40" s="15"/>
      <c r="G40" s="15"/>
      <c r="H40" s="15"/>
      <c r="I40" s="33"/>
    </row>
    <row r="41" spans="1:9" ht="153.6" customHeight="1" x14ac:dyDescent="0.2">
      <c r="A41" s="4" t="s">
        <v>71</v>
      </c>
      <c r="B41" s="38" t="s">
        <v>72</v>
      </c>
      <c r="C41" s="6" t="s">
        <v>73</v>
      </c>
      <c r="D41" s="7">
        <f>'[1]APU - SEMILLAS DE VIDA'!D5</f>
        <v>1</v>
      </c>
      <c r="E41" s="30">
        <v>1</v>
      </c>
      <c r="F41" s="7">
        <v>10</v>
      </c>
      <c r="G41" s="39">
        <f>'[1]APU - SEMILLAS DE VIDA'!F5</f>
        <v>5000000</v>
      </c>
      <c r="H41" s="40">
        <f>D41*E41*F41*G41</f>
        <v>50000000</v>
      </c>
      <c r="I41" s="33"/>
    </row>
    <row r="42" spans="1:9" ht="128.25" x14ac:dyDescent="0.2">
      <c r="A42" s="4">
        <v>4.2</v>
      </c>
      <c r="B42" s="38" t="s">
        <v>74</v>
      </c>
      <c r="C42" s="6" t="s">
        <v>75</v>
      </c>
      <c r="D42" s="7">
        <f>'[1]APU - SEMILLAS DE VIDA'!D6</f>
        <v>1</v>
      </c>
      <c r="E42" s="30">
        <v>1</v>
      </c>
      <c r="F42" s="7">
        <v>10</v>
      </c>
      <c r="G42" s="39">
        <f>'[1]APU - SEMILLAS DE VIDA'!F6</f>
        <v>6000000</v>
      </c>
      <c r="H42" s="40">
        <f t="shared" ref="H42:H43" si="3">D42*E42*F42*G42</f>
        <v>60000000</v>
      </c>
      <c r="I42" s="33"/>
    </row>
    <row r="43" spans="1:9" ht="57" x14ac:dyDescent="0.2">
      <c r="A43" s="4">
        <v>4.3</v>
      </c>
      <c r="B43" s="38" t="s">
        <v>76</v>
      </c>
      <c r="C43" s="6" t="s">
        <v>16</v>
      </c>
      <c r="D43" s="7">
        <f>'[1]APU - SEMILLAS DE VIDA'!D7</f>
        <v>1</v>
      </c>
      <c r="E43" s="30">
        <v>1</v>
      </c>
      <c r="F43" s="7">
        <v>10</v>
      </c>
      <c r="G43" s="39">
        <f>'[1]APU - SEMILLAS DE VIDA'!F7</f>
        <v>4000000</v>
      </c>
      <c r="H43" s="40">
        <f t="shared" si="3"/>
        <v>40000000</v>
      </c>
      <c r="I43" s="33"/>
    </row>
    <row r="44" spans="1:9" ht="15" x14ac:dyDescent="0.25">
      <c r="A44" s="23" t="s">
        <v>29</v>
      </c>
      <c r="B44" s="23"/>
      <c r="C44" s="23"/>
      <c r="D44" s="23"/>
      <c r="E44" s="23"/>
      <c r="F44" s="23"/>
      <c r="G44" s="23"/>
      <c r="H44" s="37">
        <f>SUM(H41:H43)</f>
        <v>150000000</v>
      </c>
      <c r="I44" s="33"/>
    </row>
    <row r="45" spans="1:9" ht="15" x14ac:dyDescent="0.25">
      <c r="A45" s="25" t="s">
        <v>30</v>
      </c>
      <c r="B45" s="26"/>
      <c r="C45" s="26"/>
      <c r="D45" s="25"/>
      <c r="E45" s="25"/>
      <c r="F45" s="25"/>
      <c r="G45" s="25"/>
      <c r="H45" s="27"/>
      <c r="I45" s="33"/>
    </row>
    <row r="46" spans="1:9" ht="15" x14ac:dyDescent="0.25">
      <c r="A46" s="10">
        <v>5</v>
      </c>
      <c r="B46" s="11" t="s">
        <v>31</v>
      </c>
      <c r="C46" s="10" t="s">
        <v>4</v>
      </c>
      <c r="D46" s="12"/>
      <c r="E46" s="12"/>
      <c r="F46" s="12"/>
      <c r="G46" s="28"/>
      <c r="H46" s="29"/>
      <c r="I46" s="33"/>
    </row>
    <row r="47" spans="1:9" ht="28.5" x14ac:dyDescent="0.2">
      <c r="A47" s="41">
        <v>5.0999999999999996</v>
      </c>
      <c r="B47" s="4" t="s">
        <v>77</v>
      </c>
      <c r="C47" s="6" t="s">
        <v>78</v>
      </c>
      <c r="D47" s="7">
        <v>1</v>
      </c>
      <c r="E47" s="30">
        <v>1</v>
      </c>
      <c r="F47" s="7">
        <v>1</v>
      </c>
      <c r="G47" s="39">
        <f>'[1]APU - SEMILLAS DE VIDA'!G13</f>
        <v>8580000</v>
      </c>
      <c r="H47" s="40">
        <f>D47*E47*F47*G47</f>
        <v>8580000</v>
      </c>
      <c r="I47" s="33"/>
    </row>
    <row r="48" spans="1:9" ht="28.5" x14ac:dyDescent="0.2">
      <c r="A48" s="41">
        <v>5.2</v>
      </c>
      <c r="B48" s="42" t="s">
        <v>79</v>
      </c>
      <c r="C48" s="18" t="s">
        <v>80</v>
      </c>
      <c r="D48" s="7">
        <v>1</v>
      </c>
      <c r="E48" s="30">
        <v>1</v>
      </c>
      <c r="F48" s="7">
        <v>1</v>
      </c>
      <c r="G48" s="39">
        <f>'[1]APU - SEMILLAS DE VIDA'!G18</f>
        <v>24000000</v>
      </c>
      <c r="H48" s="40">
        <f t="shared" ref="H48:H56" si="4">D48*E48*F48*G48</f>
        <v>24000000</v>
      </c>
      <c r="I48" s="33"/>
    </row>
    <row r="49" spans="1:10" ht="57.6" customHeight="1" x14ac:dyDescent="0.25">
      <c r="A49" s="41">
        <v>5.3</v>
      </c>
      <c r="B49" s="42" t="s">
        <v>81</v>
      </c>
      <c r="C49" s="18" t="s">
        <v>82</v>
      </c>
      <c r="D49" s="7">
        <v>1</v>
      </c>
      <c r="E49" s="30">
        <v>1</v>
      </c>
      <c r="F49" s="7">
        <v>3</v>
      </c>
      <c r="G49" s="43">
        <f>'[1]APU - SEMILLAS DE VIDA'!H25</f>
        <v>6320000</v>
      </c>
      <c r="H49" s="40">
        <f t="shared" si="4"/>
        <v>18960000</v>
      </c>
      <c r="I49" s="33"/>
    </row>
    <row r="50" spans="1:10" ht="41.45" customHeight="1" x14ac:dyDescent="0.25">
      <c r="A50" s="41">
        <v>5.4</v>
      </c>
      <c r="B50" s="44" t="s">
        <v>83</v>
      </c>
      <c r="C50" s="6" t="s">
        <v>84</v>
      </c>
      <c r="D50" s="7">
        <v>1</v>
      </c>
      <c r="E50" s="30">
        <v>1</v>
      </c>
      <c r="F50" s="7">
        <v>1</v>
      </c>
      <c r="G50" s="43">
        <f>'[1]APU - SEMILLAS DE VIDA'!G35</f>
        <v>56750000</v>
      </c>
      <c r="H50" s="40">
        <f t="shared" si="4"/>
        <v>56750000</v>
      </c>
      <c r="I50" s="33"/>
    </row>
    <row r="51" spans="1:10" ht="71.099999999999994" customHeight="1" x14ac:dyDescent="0.25">
      <c r="A51" s="41">
        <v>5.5</v>
      </c>
      <c r="B51" s="42" t="s">
        <v>85</v>
      </c>
      <c r="C51" s="6" t="s">
        <v>86</v>
      </c>
      <c r="D51" s="7">
        <v>1</v>
      </c>
      <c r="E51" s="30">
        <v>1</v>
      </c>
      <c r="F51" s="7">
        <v>1</v>
      </c>
      <c r="G51" s="43">
        <f>'[1]APU - SEMILLAS DE VIDA'!G44</f>
        <v>31320000</v>
      </c>
      <c r="H51" s="40">
        <f t="shared" si="4"/>
        <v>31320000</v>
      </c>
      <c r="I51" s="33"/>
    </row>
    <row r="52" spans="1:10" ht="185.25" x14ac:dyDescent="0.2">
      <c r="A52" s="41">
        <v>5.6</v>
      </c>
      <c r="B52" s="44" t="s">
        <v>87</v>
      </c>
      <c r="C52" s="45" t="s">
        <v>88</v>
      </c>
      <c r="D52" s="7">
        <v>1</v>
      </c>
      <c r="E52" s="30">
        <v>1</v>
      </c>
      <c r="F52" s="7">
        <v>1</v>
      </c>
      <c r="G52" s="43">
        <f>'[1]APU - SEMILLAS DE VIDA'!G51</f>
        <v>4200000</v>
      </c>
      <c r="H52" s="40">
        <f t="shared" si="4"/>
        <v>4200000</v>
      </c>
      <c r="I52" s="33"/>
    </row>
    <row r="53" spans="1:10" ht="57" customHeight="1" x14ac:dyDescent="0.25">
      <c r="A53" s="41">
        <v>5.7</v>
      </c>
      <c r="B53" s="44" t="s">
        <v>89</v>
      </c>
      <c r="C53" s="6" t="s">
        <v>90</v>
      </c>
      <c r="D53" s="7">
        <v>1</v>
      </c>
      <c r="E53" s="30">
        <v>1</v>
      </c>
      <c r="F53" s="7">
        <v>3</v>
      </c>
      <c r="G53" s="43">
        <f>'[1]APU - SEMILLAS DE VIDA'!H58</f>
        <v>9660000</v>
      </c>
      <c r="H53" s="40">
        <f t="shared" si="4"/>
        <v>28980000</v>
      </c>
      <c r="I53" s="33"/>
    </row>
    <row r="54" spans="1:10" ht="74.099999999999994" customHeight="1" x14ac:dyDescent="0.25">
      <c r="A54" s="41">
        <v>5.8</v>
      </c>
      <c r="B54" s="44" t="s">
        <v>91</v>
      </c>
      <c r="C54" s="6" t="s">
        <v>92</v>
      </c>
      <c r="D54" s="7">
        <v>1</v>
      </c>
      <c r="E54" s="30">
        <v>1</v>
      </c>
      <c r="F54" s="7">
        <v>1</v>
      </c>
      <c r="G54" s="43">
        <f>'[1]APU - SEMILLAS DE VIDA'!G70</f>
        <v>11220000</v>
      </c>
      <c r="H54" s="40">
        <f t="shared" si="4"/>
        <v>11220000</v>
      </c>
      <c r="I54" s="33"/>
    </row>
    <row r="55" spans="1:10" ht="270.75" x14ac:dyDescent="0.2">
      <c r="A55" s="41">
        <v>5.9</v>
      </c>
      <c r="B55" s="44" t="s">
        <v>93</v>
      </c>
      <c r="C55" s="46" t="s">
        <v>94</v>
      </c>
      <c r="D55" s="7">
        <v>1</v>
      </c>
      <c r="E55" s="30">
        <v>1</v>
      </c>
      <c r="F55" s="7">
        <v>1</v>
      </c>
      <c r="G55" s="43">
        <f>'[1]APU - SEMILLAS DE VIDA'!G79</f>
        <v>2904000</v>
      </c>
      <c r="H55" s="40">
        <f t="shared" si="4"/>
        <v>2904000</v>
      </c>
      <c r="I55" s="33"/>
    </row>
    <row r="56" spans="1:10" ht="105" x14ac:dyDescent="0.25">
      <c r="A56" s="41">
        <v>6</v>
      </c>
      <c r="B56" s="44" t="s">
        <v>95</v>
      </c>
      <c r="C56" s="47" t="s">
        <v>96</v>
      </c>
      <c r="D56" s="7">
        <v>1</v>
      </c>
      <c r="E56" s="30">
        <v>1</v>
      </c>
      <c r="F56" s="7">
        <v>1</v>
      </c>
      <c r="G56" s="43">
        <f>'[1]APU - SEMILLAS DE VIDA'!G95</f>
        <v>8188000</v>
      </c>
      <c r="H56" s="40">
        <f t="shared" si="4"/>
        <v>8188000</v>
      </c>
      <c r="I56" s="33"/>
    </row>
    <row r="57" spans="1:10" ht="15" x14ac:dyDescent="0.25">
      <c r="A57" s="23" t="s">
        <v>29</v>
      </c>
      <c r="B57" s="23"/>
      <c r="C57" s="23"/>
      <c r="D57" s="23"/>
      <c r="E57" s="23"/>
      <c r="F57" s="23"/>
      <c r="G57" s="23"/>
      <c r="H57" s="37">
        <f>SUM(H47:H56)</f>
        <v>195102000</v>
      </c>
      <c r="I57" s="33"/>
    </row>
    <row r="58" spans="1:10" ht="15" x14ac:dyDescent="0.25">
      <c r="A58" s="12" t="s">
        <v>97</v>
      </c>
      <c r="B58" s="15" t="s">
        <v>98</v>
      </c>
      <c r="C58" s="15"/>
      <c r="D58" s="15"/>
      <c r="E58" s="15"/>
      <c r="F58" s="15"/>
      <c r="G58" s="15"/>
      <c r="H58" s="48">
        <f>H15+H33+H38+H44+H57</f>
        <v>1550482000</v>
      </c>
    </row>
    <row r="59" spans="1:10" ht="15" x14ac:dyDescent="0.25">
      <c r="A59" s="12">
        <v>3</v>
      </c>
      <c r="B59" s="15" t="s">
        <v>99</v>
      </c>
      <c r="C59" s="15"/>
      <c r="D59" s="15"/>
      <c r="E59" s="15"/>
      <c r="F59" s="15"/>
      <c r="G59" s="15"/>
      <c r="H59" s="48"/>
    </row>
    <row r="60" spans="1:10" x14ac:dyDescent="0.25">
      <c r="A60" s="7">
        <v>3.1</v>
      </c>
      <c r="B60" s="49" t="s">
        <v>100</v>
      </c>
      <c r="C60" s="49"/>
      <c r="D60" s="49"/>
      <c r="E60" s="49"/>
      <c r="F60" s="49"/>
      <c r="G60" s="50">
        <v>8.3534023613302227E-2</v>
      </c>
      <c r="H60" s="9">
        <f>+G60*H58</f>
        <v>129518000.00000006</v>
      </c>
      <c r="I60" s="51"/>
    </row>
    <row r="61" spans="1:10" ht="15" x14ac:dyDescent="0.25">
      <c r="A61" s="12">
        <v>3</v>
      </c>
      <c r="B61" s="15" t="s">
        <v>101</v>
      </c>
      <c r="C61" s="15"/>
      <c r="D61" s="15"/>
      <c r="E61" s="15"/>
      <c r="F61" s="15"/>
      <c r="G61" s="15"/>
      <c r="H61" s="52">
        <f>H60</f>
        <v>129518000.00000006</v>
      </c>
    </row>
    <row r="62" spans="1:10" ht="30" x14ac:dyDescent="0.25">
      <c r="A62" s="10" t="s">
        <v>102</v>
      </c>
      <c r="B62" s="1" t="s">
        <v>103</v>
      </c>
      <c r="C62" s="1"/>
      <c r="D62" s="1"/>
      <c r="E62" s="1"/>
      <c r="F62" s="1"/>
      <c r="G62" s="1"/>
      <c r="H62" s="27">
        <f>H58+H61</f>
        <v>1680000000</v>
      </c>
      <c r="I62" s="53">
        <v>1680000000</v>
      </c>
      <c r="J62" s="54"/>
    </row>
    <row r="63" spans="1:10" x14ac:dyDescent="0.25">
      <c r="C63" s="56"/>
      <c r="D63" s="57"/>
      <c r="E63" s="57"/>
      <c r="F63" s="57"/>
      <c r="G63" s="58"/>
      <c r="H63" s="59"/>
    </row>
    <row r="64" spans="1:10" x14ac:dyDescent="0.25">
      <c r="C64" s="56"/>
      <c r="D64" s="57"/>
      <c r="E64" s="57"/>
      <c r="F64" s="57"/>
      <c r="G64" s="58"/>
      <c r="H64" s="59"/>
      <c r="I64" s="54"/>
    </row>
    <row r="65" spans="2:8" x14ac:dyDescent="0.25">
      <c r="C65" s="56"/>
      <c r="D65" s="57"/>
      <c r="E65" s="57"/>
      <c r="F65" s="57"/>
      <c r="G65" s="58"/>
      <c r="H65" s="59">
        <v>129518000</v>
      </c>
    </row>
    <row r="66" spans="2:8" ht="15" x14ac:dyDescent="0.25">
      <c r="B66" s="60" t="s">
        <v>104</v>
      </c>
      <c r="C66" s="56"/>
      <c r="D66" s="57"/>
      <c r="E66" s="57"/>
      <c r="F66" s="57"/>
      <c r="G66" s="58"/>
      <c r="H66" s="59"/>
    </row>
    <row r="67" spans="2:8" ht="30" x14ac:dyDescent="0.25">
      <c r="B67" s="60" t="str">
        <f>+B5</f>
        <v>TALENTO HUMANO REQUERIDO</v>
      </c>
      <c r="C67" s="16" t="s">
        <v>105</v>
      </c>
      <c r="E67" s="62"/>
    </row>
    <row r="68" spans="2:8" ht="57" x14ac:dyDescent="0.25">
      <c r="B68" s="60" t="str">
        <f>+A16</f>
        <v xml:space="preserve">OTROS COSTOS ASOCIADOS A LA OPERACIÓN </v>
      </c>
      <c r="C68" s="16" t="s">
        <v>106</v>
      </c>
      <c r="D68" s="62"/>
    </row>
    <row r="69" spans="2:8" ht="57" x14ac:dyDescent="0.25">
      <c r="B69" s="60" t="s">
        <v>99</v>
      </c>
      <c r="C69" s="16" t="s">
        <v>107</v>
      </c>
    </row>
  </sheetData>
  <sheetProtection selectLockedCells="1"/>
  <mergeCells count="15">
    <mergeCell ref="B60:F60"/>
    <mergeCell ref="B61:G61"/>
    <mergeCell ref="B62:G62"/>
    <mergeCell ref="A39:G39"/>
    <mergeCell ref="B40:H40"/>
    <mergeCell ref="A44:G44"/>
    <mergeCell ref="A57:G57"/>
    <mergeCell ref="B58:G58"/>
    <mergeCell ref="B59:G59"/>
    <mergeCell ref="A1:B2"/>
    <mergeCell ref="C1:H2"/>
    <mergeCell ref="B5:H5"/>
    <mergeCell ref="A15:G15"/>
    <mergeCell ref="A33:G33"/>
    <mergeCell ref="A38:G38"/>
  </mergeCells>
  <pageMargins left="0.7" right="0.7" top="0.75" bottom="0.75" header="0.3" footer="0.3"/>
  <pageSetup scale="32" orientation="portrait" r:id="rId1"/>
  <rowBreaks count="1" manualBreakCount="1">
    <brk id="27" max="8"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PTO MEN</vt:lpstr>
      <vt:lpstr>'PTO MEN'!Área_de_impresión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Jose Sanchez Bermudez</dc:creator>
  <cp:lastModifiedBy>Daniel Jose Sanchez Bermudez</cp:lastModifiedBy>
  <dcterms:created xsi:type="dcterms:W3CDTF">2026-01-19T19:20:24Z</dcterms:created>
  <dcterms:modified xsi:type="dcterms:W3CDTF">2026-01-19T19:20:51Z</dcterms:modified>
</cp:coreProperties>
</file>